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ANH TU 2025\1. XÃ MỚI VĨNH HÒA HƯNG\4. TÀI CHÍNH - NS\1. DỰ TOÁN NĂM 2026\4. Công khai ngân sách 2025\2. Công khai quyết toán năm\"/>
    </mc:Choice>
  </mc:AlternateContent>
  <xr:revisionPtr revIDLastSave="0" documentId="13_ncr:1_{348D8041-C61A-4CF3-975F-3EBAE3ACBA40}" xr6:coauthVersionLast="47" xr6:coauthVersionMax="47" xr10:uidLastSave="{00000000-0000-0000-0000-000000000000}"/>
  <bookViews>
    <workbookView xWindow="-120" yWindow="-120" windowWidth="29040" windowHeight="15720" activeTab="4" xr2:uid="{9A6DEE7F-1F38-4488-A1D4-9073489AE0C4}"/>
  </bookViews>
  <sheets>
    <sheet name="PL I_Cân đối Thu - Chi" sheetId="2" r:id="rId1"/>
    <sheet name="PL II_Thu NSNN" sheetId="1" r:id="rId2"/>
    <sheet name="PL III_Chi NS theo Lĩnh vực" sheetId="5" r:id="rId3"/>
    <sheet name="PL IV_Chi NS theo đơn vị" sheetId="7" r:id="rId4"/>
    <sheet name="PL V_Chi CT MTQG" sheetId="14" r:id="rId5"/>
  </sheets>
  <definedNames>
    <definedName name="_xlnm.Print_Titles" localSheetId="0">'PL I_Cân đối Thu - Chi'!$6:$8</definedName>
    <definedName name="_xlnm.Print_Titles" localSheetId="2">'PL III_Chi NS theo Lĩnh vực'!$6:$8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2" i="7" l="1"/>
  <c r="F22" i="7"/>
  <c r="J39" i="5"/>
  <c r="K39" i="1"/>
  <c r="I22" i="2"/>
  <c r="I16" i="2" l="1"/>
  <c r="AO12" i="14"/>
  <c r="AO11" i="14"/>
  <c r="AN12" i="14"/>
  <c r="AN11" i="14"/>
  <c r="AM12" i="14"/>
  <c r="AM11" i="14"/>
  <c r="AL12" i="14"/>
  <c r="AL11" i="14"/>
  <c r="J12" i="14"/>
  <c r="J11" i="14" s="1"/>
  <c r="AJ11" i="14" s="1"/>
  <c r="K12" i="14"/>
  <c r="AK12" i="14" s="1"/>
  <c r="AJ12" i="14"/>
  <c r="AI12" i="14"/>
  <c r="AI11" i="14"/>
  <c r="AG12" i="14"/>
  <c r="AG11" i="14"/>
  <c r="E12" i="14"/>
  <c r="AF12" i="14" s="1"/>
  <c r="D17" i="14"/>
  <c r="C17" i="14" s="1"/>
  <c r="C12" i="14" s="1"/>
  <c r="J17" i="14"/>
  <c r="Y14" i="7"/>
  <c r="Y15" i="7"/>
  <c r="Y16" i="7"/>
  <c r="Y17" i="7"/>
  <c r="Y18" i="7"/>
  <c r="Y19" i="7"/>
  <c r="Y20" i="7"/>
  <c r="Y21" i="7"/>
  <c r="Y22" i="7"/>
  <c r="Y23" i="7"/>
  <c r="Y24" i="7"/>
  <c r="Y25" i="7"/>
  <c r="Y26" i="7"/>
  <c r="Y27" i="7"/>
  <c r="Y13" i="7"/>
  <c r="AA12" i="7"/>
  <c r="Z12" i="7"/>
  <c r="V12" i="7"/>
  <c r="F12" i="7"/>
  <c r="Y12" i="7" s="1"/>
  <c r="D28" i="7"/>
  <c r="D30" i="7"/>
  <c r="D36" i="7"/>
  <c r="D40" i="7"/>
  <c r="K40" i="7"/>
  <c r="U12" i="7"/>
  <c r="Q12" i="7"/>
  <c r="R12" i="7"/>
  <c r="N12" i="7"/>
  <c r="O12" i="7"/>
  <c r="M12" i="7"/>
  <c r="L12" i="7"/>
  <c r="J12" i="7"/>
  <c r="I12" i="7"/>
  <c r="E12" i="7"/>
  <c r="K35" i="7"/>
  <c r="K36" i="7"/>
  <c r="K37" i="7"/>
  <c r="K38" i="7"/>
  <c r="K39" i="7"/>
  <c r="H32" i="7"/>
  <c r="D32" i="7" s="1"/>
  <c r="H33" i="7"/>
  <c r="D33" i="7" s="1"/>
  <c r="H34" i="7"/>
  <c r="D34" i="7" s="1"/>
  <c r="H35" i="7"/>
  <c r="D35" i="7" s="1"/>
  <c r="H36" i="7"/>
  <c r="H37" i="7"/>
  <c r="D37" i="7" s="1"/>
  <c r="H38" i="7"/>
  <c r="D38" i="7" s="1"/>
  <c r="H39" i="7"/>
  <c r="D39" i="7" s="1"/>
  <c r="P14" i="7"/>
  <c r="K14" i="7" s="1"/>
  <c r="P15" i="7"/>
  <c r="K15" i="7" s="1"/>
  <c r="P16" i="7"/>
  <c r="K16" i="7" s="1"/>
  <c r="P17" i="7"/>
  <c r="K17" i="7" s="1"/>
  <c r="P18" i="7"/>
  <c r="K18" i="7" s="1"/>
  <c r="P19" i="7"/>
  <c r="K19" i="7" s="1"/>
  <c r="P20" i="7"/>
  <c r="K20" i="7" s="1"/>
  <c r="P21" i="7"/>
  <c r="K21" i="7" s="1"/>
  <c r="P22" i="7"/>
  <c r="K22" i="7" s="1"/>
  <c r="P23" i="7"/>
  <c r="K23" i="7" s="1"/>
  <c r="P24" i="7"/>
  <c r="K24" i="7" s="1"/>
  <c r="P25" i="7"/>
  <c r="K25" i="7" s="1"/>
  <c r="P26" i="7"/>
  <c r="K26" i="7" s="1"/>
  <c r="P27" i="7"/>
  <c r="K27" i="7" s="1"/>
  <c r="P28" i="7"/>
  <c r="K28" i="7" s="1"/>
  <c r="P29" i="7"/>
  <c r="K29" i="7" s="1"/>
  <c r="P30" i="7"/>
  <c r="K30" i="7" s="1"/>
  <c r="P31" i="7"/>
  <c r="K31" i="7" s="1"/>
  <c r="P32" i="7"/>
  <c r="K32" i="7" s="1"/>
  <c r="P33" i="7"/>
  <c r="K33" i="7" s="1"/>
  <c r="P34" i="7"/>
  <c r="K34" i="7" s="1"/>
  <c r="P13" i="7"/>
  <c r="K13" i="7" s="1"/>
  <c r="H14" i="7"/>
  <c r="D14" i="7" s="1"/>
  <c r="H15" i="7"/>
  <c r="D15" i="7" s="1"/>
  <c r="H16" i="7"/>
  <c r="D16" i="7" s="1"/>
  <c r="H17" i="7"/>
  <c r="D17" i="7" s="1"/>
  <c r="H18" i="7"/>
  <c r="D18" i="7" s="1"/>
  <c r="H19" i="7"/>
  <c r="D19" i="7" s="1"/>
  <c r="H20" i="7"/>
  <c r="D20" i="7" s="1"/>
  <c r="H21" i="7"/>
  <c r="D21" i="7" s="1"/>
  <c r="H22" i="7"/>
  <c r="D22" i="7" s="1"/>
  <c r="H23" i="7"/>
  <c r="D23" i="7" s="1"/>
  <c r="H24" i="7"/>
  <c r="D24" i="7" s="1"/>
  <c r="H25" i="7"/>
  <c r="D25" i="7" s="1"/>
  <c r="H26" i="7"/>
  <c r="D26" i="7" s="1"/>
  <c r="H27" i="7"/>
  <c r="D27" i="7" s="1"/>
  <c r="H28" i="7"/>
  <c r="H29" i="7"/>
  <c r="D29" i="7" s="1"/>
  <c r="H30" i="7"/>
  <c r="H31" i="7"/>
  <c r="D31" i="7" s="1"/>
  <c r="H13" i="7"/>
  <c r="D13" i="7" s="1"/>
  <c r="D12" i="14" l="1"/>
  <c r="AE12" i="14" s="1"/>
  <c r="AD12" i="14"/>
  <c r="C11" i="14"/>
  <c r="AD11" i="14" s="1"/>
  <c r="E11" i="14"/>
  <c r="AF11" i="14" s="1"/>
  <c r="D11" i="14"/>
  <c r="AE11" i="14" s="1"/>
  <c r="K11" i="14"/>
  <c r="AK11" i="14" s="1"/>
  <c r="H12" i="7"/>
  <c r="P12" i="7"/>
  <c r="K12" i="7"/>
  <c r="D12" i="7"/>
  <c r="J19" i="5" l="1"/>
  <c r="J13" i="5" s="1"/>
  <c r="N40" i="1"/>
  <c r="N39" i="1"/>
  <c r="N29" i="1"/>
  <c r="G29" i="1"/>
  <c r="N31" i="1"/>
  <c r="M31" i="1"/>
  <c r="K29" i="1"/>
  <c r="J29" i="1"/>
  <c r="M29" i="1" s="1"/>
  <c r="E29" i="1"/>
  <c r="N36" i="1"/>
  <c r="M36" i="1"/>
  <c r="N28" i="1"/>
  <c r="M28" i="1"/>
  <c r="M26" i="1"/>
  <c r="K19" i="1"/>
  <c r="J19" i="1"/>
  <c r="M19" i="1" s="1"/>
  <c r="E19" i="1"/>
  <c r="E11" i="1" s="1"/>
  <c r="E10" i="1" s="1"/>
  <c r="M21" i="1"/>
  <c r="M20" i="1"/>
  <c r="J12" i="1"/>
  <c r="I21" i="2"/>
  <c r="L22" i="2"/>
  <c r="I27" i="2"/>
  <c r="G27" i="2"/>
  <c r="G20" i="2"/>
  <c r="G19" i="2"/>
  <c r="I13" i="2"/>
  <c r="J15" i="2"/>
  <c r="J11" i="2"/>
  <c r="I10" i="2"/>
  <c r="G10" i="2"/>
  <c r="L15" i="2"/>
  <c r="L14" i="2"/>
  <c r="L12" i="2"/>
  <c r="L11" i="2"/>
  <c r="G20" i="1"/>
  <c r="N20" i="1" s="1"/>
  <c r="K11" i="1" l="1"/>
  <c r="G21" i="1"/>
  <c r="G19" i="1" s="1"/>
  <c r="G11" i="1" s="1"/>
  <c r="G10" i="1" s="1"/>
  <c r="G9" i="1" s="1"/>
  <c r="I9" i="2"/>
  <c r="J10" i="2"/>
  <c r="J11" i="1"/>
  <c r="M11" i="1" l="1"/>
  <c r="J10" i="1"/>
  <c r="K10" i="1"/>
  <c r="N10" i="1" s="1"/>
  <c r="N11" i="1"/>
  <c r="N19" i="1"/>
  <c r="N21" i="1"/>
  <c r="G11" i="5"/>
  <c r="G9" i="5" s="1"/>
  <c r="K9" i="1" l="1"/>
  <c r="N9" i="1" s="1"/>
  <c r="M10" i="1"/>
  <c r="J9" i="1"/>
  <c r="J29" i="5"/>
  <c r="L13" i="5"/>
  <c r="L10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42" i="5"/>
  <c r="L43" i="5"/>
  <c r="L44" i="5"/>
  <c r="L45" i="5"/>
  <c r="L46" i="5"/>
  <c r="L47" i="5"/>
  <c r="L48" i="5"/>
  <c r="M29" i="5" l="1"/>
  <c r="L29" i="5"/>
  <c r="J12" i="5"/>
  <c r="J11" i="5" s="1"/>
  <c r="J14" i="2"/>
  <c r="J16" i="2"/>
  <c r="J17" i="2"/>
  <c r="J18" i="2"/>
  <c r="J21" i="2"/>
  <c r="J22" i="2"/>
  <c r="J12" i="2"/>
  <c r="I20" i="2"/>
  <c r="I19" i="2" s="1"/>
  <c r="I41" i="2" s="1"/>
  <c r="G13" i="2"/>
  <c r="M11" i="5" l="1"/>
  <c r="J9" i="5"/>
  <c r="L11" i="5"/>
  <c r="L13" i="2"/>
  <c r="G9" i="2"/>
  <c r="J9" i="2" s="1"/>
  <c r="J13" i="2"/>
  <c r="L12" i="5"/>
  <c r="L20" i="2"/>
  <c r="L10" i="2"/>
  <c r="J20" i="2"/>
  <c r="L19" i="2"/>
  <c r="L9" i="2"/>
  <c r="M9" i="5" l="1"/>
  <c r="L9" i="5"/>
  <c r="J19" i="2"/>
  <c r="E9" i="1" l="1"/>
  <c r="M9" i="1" s="1"/>
</calcChain>
</file>

<file path=xl/sharedStrings.xml><?xml version="1.0" encoding="utf-8"?>
<sst xmlns="http://schemas.openxmlformats.org/spreadsheetml/2006/main" count="555" uniqueCount="262">
  <si>
    <t/>
  </si>
  <si>
    <t>Dự toán</t>
  </si>
  <si>
    <t>Quyết toán</t>
  </si>
  <si>
    <t>So sánh(%)</t>
  </si>
  <si>
    <t>STT</t>
  </si>
  <si>
    <t>NỘI DUNG</t>
  </si>
  <si>
    <t>NSNN</t>
  </si>
  <si>
    <t>NSĐP</t>
  </si>
  <si>
    <t>NS XÃ</t>
  </si>
  <si>
    <t>A</t>
  </si>
  <si>
    <t>B</t>
  </si>
  <si>
    <t>1</t>
  </si>
  <si>
    <t>2</t>
  </si>
  <si>
    <t>3</t>
  </si>
  <si>
    <t>4</t>
  </si>
  <si>
    <t>5=3/1</t>
  </si>
  <si>
    <t>6=4/2</t>
  </si>
  <si>
    <t>TỔNG NGUỒN THU NSNN(A+B+C+D)</t>
  </si>
  <si>
    <t>TỔNG THU CÂN ĐỐI NSNN</t>
  </si>
  <si>
    <t>I</t>
  </si>
  <si>
    <t xml:space="preserve">Thu nội địa </t>
  </si>
  <si>
    <t>-</t>
  </si>
  <si>
    <t xml:space="preserve">Thuế giá trị gia tăng </t>
  </si>
  <si>
    <t xml:space="preserve">Thuế thu nhập doanh nghiệp </t>
  </si>
  <si>
    <t>Thuế tài nguyên</t>
  </si>
  <si>
    <t>Thu từ khu vực DNNN do địa phương quản lý</t>
  </si>
  <si>
    <t>Thuế tiêu thụ đặc biệt</t>
  </si>
  <si>
    <t xml:space="preserve"> Thuế môn bài</t>
  </si>
  <si>
    <t>Thu khác</t>
  </si>
  <si>
    <t>Thu từ khu vực kinh tế ngoài quốc doanh</t>
  </si>
  <si>
    <t>Thuế giá trị gia tăng</t>
  </si>
  <si>
    <t>Thuế thu nhập doanh nghiệp</t>
  </si>
  <si>
    <t>Thuế tiêu thụ đặc biệt </t>
  </si>
  <si>
    <t>Thuế môn bài</t>
  </si>
  <si>
    <t>5</t>
  </si>
  <si>
    <t>Thuế thu nhập cá nhân</t>
  </si>
  <si>
    <t>6</t>
  </si>
  <si>
    <t>Thuế bảo vệ môi trường</t>
  </si>
  <si>
    <t>7</t>
  </si>
  <si>
    <t>Lệ phí trước bạ</t>
  </si>
  <si>
    <t>8</t>
  </si>
  <si>
    <t>Phí, lệ phí</t>
  </si>
  <si>
    <t>Phí, lệ phí TW</t>
  </si>
  <si>
    <t xml:space="preserve"> Phí, lệ phí xã, phường</t>
  </si>
  <si>
    <t>9</t>
  </si>
  <si>
    <t>Thuế sử dụng đất nông nghiệp</t>
  </si>
  <si>
    <t>10</t>
  </si>
  <si>
    <t>Thuế sử dụng đất phi nông nghiệp</t>
  </si>
  <si>
    <t>11</t>
  </si>
  <si>
    <t>Tiền cho thuê đất, thuê mặt nước</t>
  </si>
  <si>
    <t>12</t>
  </si>
  <si>
    <t>Tiền sử dụng đất</t>
  </si>
  <si>
    <t>13</t>
  </si>
  <si>
    <t>14</t>
  </si>
  <si>
    <t>15</t>
  </si>
  <si>
    <t>16</t>
  </si>
  <si>
    <t>Thu khác ngân sách</t>
  </si>
  <si>
    <t>17</t>
  </si>
  <si>
    <t>18</t>
  </si>
  <si>
    <t>19</t>
  </si>
  <si>
    <t>II</t>
  </si>
  <si>
    <t>III</t>
  </si>
  <si>
    <t>IV</t>
  </si>
  <si>
    <t>V</t>
  </si>
  <si>
    <t>Các khoản nhân dân đóng góp</t>
  </si>
  <si>
    <t>THU HỒI TỪ QUỸ DỰ TRỮ TÀI CHÍNH</t>
  </si>
  <si>
    <t>C</t>
  </si>
  <si>
    <t>THU KẾT DƯ NGÂN SÁCH</t>
  </si>
  <si>
    <t>D</t>
  </si>
  <si>
    <t>THU CHUYỂN NGUỒN TỪ NĂM TRƯỚC CHUYỂN SANG</t>
  </si>
  <si>
    <t>So Sánh</t>
  </si>
  <si>
    <t>Nội dung (1)</t>
  </si>
  <si>
    <t>Tuyệt đối</t>
  </si>
  <si>
    <t>Tương đối (%)</t>
  </si>
  <si>
    <t>3=2-1</t>
  </si>
  <si>
    <t>4=2/1</t>
  </si>
  <si>
    <t>TỔNG NGUỒN THU NSĐP</t>
  </si>
  <si>
    <t>Thu NSĐP được hưởng theo phân cấp</t>
  </si>
  <si>
    <t>Các khoản thu NSĐP hưởng 100%</t>
  </si>
  <si>
    <t>Thu NSĐP hưởng từ các khoản thu phân chia</t>
  </si>
  <si>
    <t>Thu bổ sung từ ngân sách cấp trên</t>
  </si>
  <si>
    <t>Thu bổ sung cân đối ngân sách</t>
  </si>
  <si>
    <t>Thu bổ sung có mục tiêu</t>
  </si>
  <si>
    <t>Thu kết dư</t>
  </si>
  <si>
    <t>Thu chuyển nguồn từ năm trước chuyển sang</t>
  </si>
  <si>
    <t>VI</t>
  </si>
  <si>
    <t>TỔNG CHI NSĐP</t>
  </si>
  <si>
    <t xml:space="preserve">Tổng chi cân đối NSĐP </t>
  </si>
  <si>
    <t>Chi đầu tư phát triển</t>
  </si>
  <si>
    <t>Chi thường xuyên</t>
  </si>
  <si>
    <t>Chi trả nợ lãi các khoản do chính quyền địa phương vay</t>
  </si>
  <si>
    <t>Chi bổ sung quỹ dự trữ tài chính</t>
  </si>
  <si>
    <t>Chi tạo nguồn, điều chỉnh tiền lương</t>
  </si>
  <si>
    <t>Dự phòng ngân sách</t>
  </si>
  <si>
    <t>Chi các chương trình mục tiêu</t>
  </si>
  <si>
    <t>Chi các chương trình mục tiêu quốc gia</t>
  </si>
  <si>
    <t>Chi các chương trình mục tiêu, nhiệm vụ</t>
  </si>
  <si>
    <t>Chi chuyển nguồn năm sau</t>
  </si>
  <si>
    <t>Chi nộp ngân sách cấp trên</t>
  </si>
  <si>
    <t>Chi bổ sung cho ngân sách cấp dưới</t>
  </si>
  <si>
    <t>BỘI CHI NSĐP/BỘI THU NSĐP/KẾT DƯ NSĐP</t>
  </si>
  <si>
    <t>CHI TRẢ NỢ GỐC CỦA NSĐP</t>
  </si>
  <si>
    <t>Từ nguồn vay để trả nợ gốc</t>
  </si>
  <si>
    <t>Từ nguồn bội thu, tăng thu, tiết kiệm chi, kết dư ngân sách cấp tỉnh</t>
  </si>
  <si>
    <t>E</t>
  </si>
  <si>
    <t>TỔNG MỨC VAY CỦA NSĐP</t>
  </si>
  <si>
    <t>Vay để bù đắp bội chi</t>
  </si>
  <si>
    <t>Vay để trả nợ gốc</t>
  </si>
  <si>
    <t>G</t>
  </si>
  <si>
    <t>TỔNG MỨC DƯ NỢ VAY CUỐI NĂM CỦA NSĐP</t>
  </si>
  <si>
    <t>H</t>
  </si>
  <si>
    <t>KẾT DƯ NGÂN SÁCH ĐỊA PHƯƠNG</t>
  </si>
  <si>
    <t>So sánh (%)</t>
  </si>
  <si>
    <t>Chi đầu tư cho các dự án</t>
  </si>
  <si>
    <t>Chi các hoạt động kinh tế</t>
  </si>
  <si>
    <t>Chi hoạt động của các cơ quan quản lý nhà nước, Đảng, đoàn thể</t>
  </si>
  <si>
    <t>Chi văn hoá thông tin</t>
  </si>
  <si>
    <t>Chi bảo đảm xã hội</t>
  </si>
  <si>
    <t>Nội dung</t>
  </si>
  <si>
    <t>CHI BỔ SUNG CHO NGÂN SÁCH CẤP DƯỚI</t>
  </si>
  <si>
    <t>Chi quốc phòng</t>
  </si>
  <si>
    <t>Chi an ninh và trật tự, an toàn xã hội</t>
  </si>
  <si>
    <t>Chi giáo dục, đào tạo và dạy nghề</t>
  </si>
  <si>
    <t>Chi khoa học, công nghệ</t>
  </si>
  <si>
    <t>Chi y tế, dân số và gia đình</t>
  </si>
  <si>
    <t>Chi phát thanh, truyền hình, thông tấn</t>
  </si>
  <si>
    <t>Chi thể dục thể thao</t>
  </si>
  <si>
    <t>Chi bảo vệ môi trường</t>
  </si>
  <si>
    <t>Chi các lĩnh vực khác theo quy định của pháp luật</t>
  </si>
  <si>
    <t>Chi đầu tư và hỗ trợ vốn cho doanh nghiệp cung cấp sản phẩm, dịch vụ công ích do nhà nước đặt hàng; Các tổ chức kinh tế; Các tổ chức tài chính của trung ương và địa phương</t>
  </si>
  <si>
    <t>Chi đầu tư phát triển khác theo quy định của pháp luật</t>
  </si>
  <si>
    <t>Chi thường xuyên theo lĩnh vực</t>
  </si>
  <si>
    <t>Chi sự nghiệp phát thanh, truyền hình, thông tấn</t>
  </si>
  <si>
    <t>Chi đảm bảo xã hội</t>
  </si>
  <si>
    <t>Các khoản chi khác theo quy định của pháp luật</t>
  </si>
  <si>
    <t>Dự phòng NSNN</t>
  </si>
  <si>
    <t>Chi tạo nguồn , điều chỉnh tiền lương</t>
  </si>
  <si>
    <t>CHI CHUYỂN NGUỒN</t>
  </si>
  <si>
    <t>Ngân sách xã</t>
  </si>
  <si>
    <t>Mã QHNS</t>
  </si>
  <si>
    <t>Tên đơn vị</t>
  </si>
  <si>
    <t>Tổng số</t>
  </si>
  <si>
    <t>Chi đầu tư</t>
  </si>
  <si>
    <t>Chi trương trình MTQG</t>
  </si>
  <si>
    <t>20</t>
  </si>
  <si>
    <t>21</t>
  </si>
  <si>
    <t>TỔNG CHI</t>
  </si>
  <si>
    <t>1053630</t>
  </si>
  <si>
    <t>0</t>
  </si>
  <si>
    <t>Trong đó</t>
  </si>
  <si>
    <t>Giảm nghèo bền vững</t>
  </si>
  <si>
    <t>Xây dựng nông thôn mới</t>
  </si>
  <si>
    <t>Phát triển KT - XH vùng DTTS</t>
  </si>
  <si>
    <t>Xây  dựng nông thôn mới</t>
  </si>
  <si>
    <t>22</t>
  </si>
  <si>
    <t>23</t>
  </si>
  <si>
    <t>24</t>
  </si>
  <si>
    <t>25=13/1</t>
  </si>
  <si>
    <t>26=14/2</t>
  </si>
  <si>
    <t>27=15/3</t>
  </si>
  <si>
    <t>28=16/4</t>
  </si>
  <si>
    <t>29=17/5</t>
  </si>
  <si>
    <t>30=18/6</t>
  </si>
  <si>
    <t>31=19/7</t>
  </si>
  <si>
    <t>32=20/8</t>
  </si>
  <si>
    <t>33=21/9</t>
  </si>
  <si>
    <t>34=22/10</t>
  </si>
  <si>
    <t>35=23/11</t>
  </si>
  <si>
    <t>36=24/12</t>
  </si>
  <si>
    <t>Đơn vị tính:  Đồng</t>
  </si>
  <si>
    <t>Thu bổ sung thực hiện cải cách tiền lương</t>
  </si>
  <si>
    <t>CHI NGÂN SÁCH CẤP XÃ THEO LĨNH VỰC</t>
  </si>
  <si>
    <t xml:space="preserve">Chi nộp NS
cấp trên </t>
  </si>
  <si>
    <t>Chi bổ sung NS cấp dưới</t>
  </si>
  <si>
    <t xml:space="preserve">Chi
chuyển nguồn </t>
  </si>
  <si>
    <t>Chi đầu tư không kể CTMTQG</t>
  </si>
  <si>
    <t>Chi 
thường xuyên không kể CTMTQG</t>
  </si>
  <si>
    <t>Tổng cộng</t>
  </si>
  <si>
    <t>Chi trả nợ lãi phí tiền vay</t>
  </si>
  <si>
    <t>Chi bs
quỹ dự trữ tài chính</t>
  </si>
  <si>
    <t>Chi thường xuyên không kể CTMTQG</t>
  </si>
  <si>
    <t xml:space="preserve">THU BỔ SUNG TỪ NGÂN SÁCH CẤP TRÊN </t>
  </si>
  <si>
    <t>F</t>
  </si>
  <si>
    <t xml:space="preserve">NGUỒN CẢI CÁCH TIỀN LƯƠNG </t>
  </si>
  <si>
    <r>
      <t>TỔNG CHI NGÂN SÁCH CẤP XÃ (</t>
    </r>
    <r>
      <rPr>
        <b/>
        <sz val="12"/>
        <color rgb="FF000000"/>
        <rFont val="Times New Roman"/>
        <family val="1"/>
      </rPr>
      <t>không tính chi bổ sung có mục tiêu cho NS cấp dưới và chi trả nợ gốc tiền vay)</t>
    </r>
  </si>
  <si>
    <t>1015846</t>
  </si>
  <si>
    <t>1015847</t>
  </si>
  <si>
    <t>1017376</t>
  </si>
  <si>
    <t>1017619</t>
  </si>
  <si>
    <t>1053629</t>
  </si>
  <si>
    <t>1066776</t>
  </si>
  <si>
    <t>1080343</t>
  </si>
  <si>
    <t>1080349</t>
  </si>
  <si>
    <t>1136542</t>
  </si>
  <si>
    <t>1147371</t>
  </si>
  <si>
    <t>1148407</t>
  </si>
  <si>
    <t>1148426</t>
  </si>
  <si>
    <t>1149268</t>
  </si>
  <si>
    <t>1154365</t>
  </si>
  <si>
    <t>1155088</t>
  </si>
  <si>
    <t>7724926</t>
  </si>
  <si>
    <t xml:space="preserve"> - Dự án xây dựng và sửa chữa nhà tình nghĩa cho người có công xã Vĩnh Hòa Hưng Bắc</t>
  </si>
  <si>
    <t>7724930</t>
  </si>
  <si>
    <t xml:space="preserve"> - Dự án xây dựng và sửa chữa nhà tình nghĩa cho người có công xã Vĩnh Hòa Hưng Nam</t>
  </si>
  <si>
    <t>8099226</t>
  </si>
  <si>
    <t xml:space="preserve"> - Hỗ trợ đầu tư xây dựng thiết chế văn hóa, thể thao tại các ấp vùng đồng bào dân tộc thiểu số (Nhà VH/TT); Hạng mục: Cải tạo, sửa chữa nhà văn hóa ấp 5</t>
  </si>
  <si>
    <t>8154974</t>
  </si>
  <si>
    <t xml:space="preserve"> - Đường GTNT kênh Chống Mỹ, ấp 6</t>
  </si>
  <si>
    <t>8169196</t>
  </si>
  <si>
    <t xml:space="preserve"> - Cầu GTNT Kênh ngang CL3 Ấp 7A, xã Vĩnh Hòa Hưng</t>
  </si>
  <si>
    <t>Nhà văn hóa ấp Vĩnh Hòa 1, xã Vĩnh Hòa Hưng Nam (HM: XDM)</t>
  </si>
  <si>
    <t xml:space="preserve">Chợ và khu dân cư xã VHHN; HM xây dựng mới nhà vệ sinh </t>
  </si>
  <si>
    <t xml:space="preserve">XDM Nhà văn hóa ấp 4 xã Vĩnh Hòa Hưng Bắc </t>
  </si>
  <si>
    <t>Tuyến Kênh Cây Bần, xã Vĩnh Hòa Hưng Nam</t>
  </si>
  <si>
    <t>Đường GTNT Tuyến Bến Cộ - xã VHHB</t>
  </si>
  <si>
    <t>Cầu Kinh Bào Mác, xã VHH Băc</t>
  </si>
  <si>
    <t>Chợ và khu dân cư xã Vĩnh Hòa Hưng Bắc</t>
  </si>
  <si>
    <t>Chi chuyển nguồn sang năm sau</t>
  </si>
  <si>
    <t>Văn phòng Đảng uỷ xã Vĩnh Hòa Hưng</t>
  </si>
  <si>
    <t>Ủy ban MTTQ Việt Nam xã Vĩnh Hòa Hưng</t>
  </si>
  <si>
    <t>Công an xã Vĩnh Hòa Hưng</t>
  </si>
  <si>
    <t>Ban Chỉ huy Quân sự xã Vĩnh Hòa Hưng</t>
  </si>
  <si>
    <t>Phòng Kinh tế xã Vĩnh Hòa Hưng</t>
  </si>
  <si>
    <t>Văn phòng HĐND và UBND xã Vĩnh Hòa Hưng</t>
  </si>
  <si>
    <t>Phòng Văn hoá - Xã hội xã Vĩnh Hòa Hưng</t>
  </si>
  <si>
    <t>Trung tâm phục vụ hành chính công xã Vĩnh Hòa Hưng</t>
  </si>
  <si>
    <t>50.95</t>
  </si>
  <si>
    <t>76.13</t>
  </si>
  <si>
    <t>1147371 - PHÒNG KINH TẾ XÃ VĨNH HÒA HƯNG</t>
  </si>
  <si>
    <t>34.06</t>
  </si>
  <si>
    <t>26.75</t>
  </si>
  <si>
    <t>1148426 - PHÒNG VĂN HÓA - XÃ HỘI XÃ VĨNH HÒA HƯNG</t>
  </si>
  <si>
    <t>29.9</t>
  </si>
  <si>
    <t>95.68</t>
  </si>
  <si>
    <t>8099226 - Hỗ trợ đầu tư xây dựng thiết chế văn hóa, thể thao tại các ấp vùng đồng bào dân tộc thiểu số (Nhà VH/TT); Hạng mục: Cải tạo, sửa chữa nhà văn hóa ấp 5</t>
  </si>
  <si>
    <t>8154974 - Đường GTNT kênh Chống Mỹ, ấp 6</t>
  </si>
  <si>
    <t>75.66</t>
  </si>
  <si>
    <t>8169196 - Cầu GTNT Kênh ngang CL3 Ấp 7A, xã Vĩnh Hòa Hưng</t>
  </si>
  <si>
    <t>DỰ TOÁN</t>
  </si>
  <si>
    <t>QUYẾT TOÁN</t>
  </si>
  <si>
    <t>NỘI DUNG CHI</t>
  </si>
  <si>
    <t>Đầu tư phát triển</t>
  </si>
  <si>
    <t>Kinh phí sự nghiệp</t>
  </si>
  <si>
    <t>SO SÁNH (%)</t>
  </si>
  <si>
    <t xml:space="preserve"> Trường Tiểu học Vĩnh Hòa Hưng Nam 1</t>
  </si>
  <si>
    <t xml:space="preserve"> Trường Trung học cơ sở Vĩnh Hòa Hưng Nam</t>
  </si>
  <si>
    <t xml:space="preserve"> Trường Tiểu học Vĩnh Hòa Hưng Nam 2</t>
  </si>
  <si>
    <t xml:space="preserve"> Trường Mầm non Vĩnh Hòa Hưng Nam</t>
  </si>
  <si>
    <t xml:space="preserve"> Trường Mầm non Vĩnh Hòa Hưng Bắc</t>
  </si>
  <si>
    <t xml:space="preserve"> Trường Tiểu học Vĩnh Hòa Hưng Bắc 1</t>
  </si>
  <si>
    <t xml:space="preserve"> Trường Tiểu học Vĩnh Hòa Hưng Bắc 2</t>
  </si>
  <si>
    <t>CÔNG KHAI QUYẾT TOÁN CÂN ĐỐI NGÂN SÁCH ĐỊA PHƯƠNG NĂM 2025</t>
  </si>
  <si>
    <t>Phụ lục I</t>
  </si>
  <si>
    <t>(Kèm theo Quyết định số             /QĐ-UBND ngày          /        /2026 của UBND xã Vĩnh Hòa Hưng)</t>
  </si>
  <si>
    <t>Phụ lục II</t>
  </si>
  <si>
    <t xml:space="preserve">CÔNG KHAI QUYẾT TOÁN NGUỒN THU NGÂN SÁCH NHÀ NƯỚC 2025 TRÊN ĐỊA BÀN XÃ </t>
  </si>
  <si>
    <t>Phụ lục III</t>
  </si>
  <si>
    <t>Phụ lục IV</t>
  </si>
  <si>
    <t>Phụ lục V</t>
  </si>
  <si>
    <t>CÔNG KHAI QUYẾT TOÁN CHI CHƯƠNG TRÌNH MỤC TIÊU QUỐC GIA NĂM 2025</t>
  </si>
  <si>
    <t>CÔNG KHAI QUYẾT TOÁN CHI NGÂN SÁCH  XÃ THEO LĨNH VỰC NĂM 2025</t>
  </si>
  <si>
    <r>
      <t xml:space="preserve">CÔNG KHAI BÁO CÁO QUYẾT TOÁN CHI NGÂN SÁCH CẤP XÃ CHO TỪNG CƠ QUAN, ĐƠN VỊ NĂM 2025
</t>
    </r>
    <r>
      <rPr>
        <b/>
        <i/>
        <sz val="10"/>
        <color rgb="FF000000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</si>
</sst>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[$-1042A]#,###"/>
    <numFmt numFmtId="166" formatCode="_(* #,##0_);_(* \(#,##0\);_(* &quot;-&quot;??_);_(@_)"/>
    <numFmt numFmtId="167" formatCode="#,##0;[Red]#,##0"/>
  </numFmts>
  <fonts count="4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i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0"/>
      <color rgb="FF000000"/>
      <name val="Times New Roman"/>
      <family val="1"/>
    </font>
    <font>
      <sz val="8"/>
      <name val="Aptos Narrow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4"/>
      <color rgb="FF000000"/>
      <name val="Times New Roman"/>
      <family val="1"/>
    </font>
    <font>
      <i/>
      <sz val="10"/>
      <color rgb="FF000000"/>
      <name val="Times New Roman"/>
      <family val="1"/>
    </font>
    <font>
      <sz val="11"/>
      <name val="Times New Roman"/>
      <family val="1"/>
    </font>
    <font>
      <sz val="10"/>
      <color rgb="FF000000"/>
      <name val="Times New Roman"/>
      <family val="1"/>
    </font>
    <font>
      <i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4"/>
      <color rgb="FF000000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i/>
      <sz val="13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i/>
      <sz val="10"/>
      <name val="Times New Roman"/>
      <family val="1"/>
    </font>
    <font>
      <b/>
      <sz val="13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b/>
      <sz val="8"/>
      <color rgb="FF000000"/>
      <name val="Times New Roman"/>
      <family val="1"/>
    </font>
    <font>
      <i/>
      <sz val="13"/>
      <color rgb="FF000000"/>
      <name val="Times New Roman"/>
      <family val="1"/>
      <charset val="163"/>
    </font>
    <font>
      <i/>
      <sz val="13"/>
      <name val="Calibri"/>
      <family val="2"/>
      <charset val="163"/>
    </font>
    <font>
      <sz val="9"/>
      <color rgb="FF000000"/>
      <name val="Times New Roman"/>
      <family val="1"/>
      <charset val="163"/>
    </font>
    <font>
      <sz val="9"/>
      <name val="Calibri"/>
      <family val="2"/>
      <charset val="163"/>
    </font>
    <font>
      <b/>
      <sz val="9"/>
      <color rgb="FF000000"/>
      <name val="Times New Roman"/>
      <family val="1"/>
      <charset val="163"/>
    </font>
    <font>
      <b/>
      <sz val="11"/>
      <color rgb="FF000000"/>
      <name val="Times New Roman"/>
      <family val="1"/>
      <charset val="163"/>
    </font>
    <font>
      <b/>
      <sz val="11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246">
    <xf numFmtId="0" fontId="0" fillId="0" borderId="0" xfId="0"/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vertical="center"/>
    </xf>
    <xf numFmtId="0" fontId="14" fillId="0" borderId="0" xfId="0" applyFont="1" applyAlignment="1">
      <alignment horizontal="center"/>
    </xf>
    <xf numFmtId="0" fontId="14" fillId="0" borderId="0" xfId="0" applyFont="1"/>
    <xf numFmtId="166" fontId="14" fillId="0" borderId="0" xfId="1" applyNumberFormat="1" applyFont="1"/>
    <xf numFmtId="0" fontId="14" fillId="0" borderId="0" xfId="0" applyFont="1" applyAlignment="1">
      <alignment vertical="center"/>
    </xf>
    <xf numFmtId="0" fontId="17" fillId="0" borderId="4" xfId="0" applyFont="1" applyBorder="1" applyAlignment="1">
      <alignment horizontal="center" vertical="top" wrapText="1" readingOrder="1"/>
    </xf>
    <xf numFmtId="166" fontId="17" fillId="0" borderId="4" xfId="1" applyNumberFormat="1" applyFont="1" applyBorder="1" applyAlignment="1">
      <alignment horizontal="center" vertical="top" wrapText="1" readingOrder="1"/>
    </xf>
    <xf numFmtId="0" fontId="17" fillId="0" borderId="7" xfId="0" applyFont="1" applyBorder="1" applyAlignment="1">
      <alignment horizontal="center" vertical="top" wrapText="1" readingOrder="1"/>
    </xf>
    <xf numFmtId="166" fontId="14" fillId="0" borderId="0" xfId="1" applyNumberFormat="1" applyFont="1" applyAlignment="1">
      <alignment horizontal="center"/>
    </xf>
    <xf numFmtId="0" fontId="12" fillId="0" borderId="13" xfId="0" applyFont="1" applyBorder="1" applyAlignment="1">
      <alignment horizontal="center" vertical="top" wrapText="1" readingOrder="1"/>
    </xf>
    <xf numFmtId="0" fontId="20" fillId="0" borderId="0" xfId="0" applyFont="1"/>
    <xf numFmtId="0" fontId="20" fillId="0" borderId="0" xfId="0" applyFont="1" applyAlignment="1">
      <alignment vertical="center"/>
    </xf>
    <xf numFmtId="0" fontId="6" fillId="0" borderId="13" xfId="0" applyFont="1" applyBorder="1" applyAlignment="1">
      <alignment horizontal="center" vertical="top" wrapText="1" readingOrder="1"/>
    </xf>
    <xf numFmtId="0" fontId="6" fillId="0" borderId="13" xfId="0" applyFont="1" applyBorder="1" applyAlignment="1">
      <alignment horizontal="center" vertical="center" wrapText="1" readingOrder="1"/>
    </xf>
    <xf numFmtId="0" fontId="9" fillId="0" borderId="13" xfId="0" applyFont="1" applyBorder="1" applyAlignment="1">
      <alignment vertical="top" wrapText="1"/>
    </xf>
    <xf numFmtId="166" fontId="14" fillId="0" borderId="0" xfId="1" applyNumberFormat="1" applyFont="1" applyFill="1"/>
    <xf numFmtId="0" fontId="21" fillId="0" borderId="0" xfId="0" applyFont="1"/>
    <xf numFmtId="165" fontId="14" fillId="0" borderId="0" xfId="0" applyNumberFormat="1" applyFont="1"/>
    <xf numFmtId="0" fontId="10" fillId="0" borderId="13" xfId="0" applyFont="1" applyBorder="1" applyAlignment="1">
      <alignment horizontal="center" vertical="top" wrapText="1" readingOrder="1"/>
    </xf>
    <xf numFmtId="165" fontId="10" fillId="0" borderId="26" xfId="0" applyNumberFormat="1" applyFont="1" applyBorder="1" applyAlignment="1">
      <alignment horizontal="right" vertical="center" wrapText="1" readingOrder="1"/>
    </xf>
    <xf numFmtId="165" fontId="10" fillId="0" borderId="27" xfId="0" applyNumberFormat="1" applyFont="1" applyBorder="1" applyAlignment="1">
      <alignment horizontal="right" vertical="center" wrapText="1" readingOrder="1"/>
    </xf>
    <xf numFmtId="165" fontId="9" fillId="0" borderId="27" xfId="0" applyNumberFormat="1" applyFont="1" applyBorder="1" applyAlignment="1">
      <alignment horizontal="right" vertical="center" wrapText="1" readingOrder="1"/>
    </xf>
    <xf numFmtId="165" fontId="10" fillId="0" borderId="28" xfId="0" applyNumberFormat="1" applyFont="1" applyBorder="1" applyAlignment="1">
      <alignment horizontal="right" vertical="center" wrapText="1" readingOrder="1"/>
    </xf>
    <xf numFmtId="0" fontId="17" fillId="0" borderId="29" xfId="0" applyFont="1" applyBorder="1" applyAlignment="1">
      <alignment horizontal="center" vertical="center" wrapText="1" readingOrder="1"/>
    </xf>
    <xf numFmtId="165" fontId="17" fillId="0" borderId="29" xfId="0" applyNumberFormat="1" applyFont="1" applyBorder="1" applyAlignment="1">
      <alignment horizontal="right" vertical="center" wrapText="1" readingOrder="1"/>
    </xf>
    <xf numFmtId="10" fontId="17" fillId="0" borderId="29" xfId="1" applyNumberFormat="1" applyFont="1" applyBorder="1" applyAlignment="1">
      <alignment vertical="center" wrapText="1" readingOrder="1"/>
    </xf>
    <xf numFmtId="0" fontId="17" fillId="0" borderId="30" xfId="0" applyFont="1" applyBorder="1" applyAlignment="1">
      <alignment horizontal="center" vertical="center" wrapText="1" readingOrder="1"/>
    </xf>
    <xf numFmtId="165" fontId="17" fillId="0" borderId="30" xfId="0" applyNumberFormat="1" applyFont="1" applyBorder="1" applyAlignment="1">
      <alignment horizontal="right" vertical="center" wrapText="1" readingOrder="1"/>
    </xf>
    <xf numFmtId="10" fontId="17" fillId="0" borderId="30" xfId="1" applyNumberFormat="1" applyFont="1" applyBorder="1" applyAlignment="1">
      <alignment vertical="center" wrapText="1" readingOrder="1"/>
    </xf>
    <xf numFmtId="0" fontId="18" fillId="0" borderId="30" xfId="0" applyFont="1" applyBorder="1" applyAlignment="1">
      <alignment horizontal="center" vertical="center" wrapText="1" readingOrder="1"/>
    </xf>
    <xf numFmtId="165" fontId="18" fillId="0" borderId="30" xfId="0" applyNumberFormat="1" applyFont="1" applyBorder="1" applyAlignment="1">
      <alignment horizontal="right" vertical="center" wrapText="1" readingOrder="1"/>
    </xf>
    <xf numFmtId="0" fontId="6" fillId="0" borderId="30" xfId="0" applyFont="1" applyBorder="1" applyAlignment="1">
      <alignment horizontal="center" vertical="center" wrapText="1" readingOrder="1"/>
    </xf>
    <xf numFmtId="0" fontId="6" fillId="0" borderId="31" xfId="0" applyFont="1" applyBorder="1" applyAlignment="1">
      <alignment horizontal="center" vertical="center" wrapText="1" readingOrder="1"/>
    </xf>
    <xf numFmtId="165" fontId="17" fillId="0" borderId="31" xfId="0" applyNumberFormat="1" applyFont="1" applyBorder="1" applyAlignment="1">
      <alignment horizontal="right" vertical="center" wrapText="1" readingOrder="1"/>
    </xf>
    <xf numFmtId="10" fontId="17" fillId="0" borderId="31" xfId="1" applyNumberFormat="1" applyFont="1" applyBorder="1" applyAlignment="1">
      <alignment vertical="center" wrapText="1" readingOrder="1"/>
    </xf>
    <xf numFmtId="165" fontId="12" fillId="0" borderId="26" xfId="0" applyNumberFormat="1" applyFont="1" applyBorder="1" applyAlignment="1">
      <alignment horizontal="right" vertical="center" wrapText="1" readingOrder="1"/>
    </xf>
    <xf numFmtId="165" fontId="12" fillId="0" borderId="27" xfId="0" applyNumberFormat="1" applyFont="1" applyBorder="1" applyAlignment="1">
      <alignment horizontal="right" vertical="center" wrapText="1" readingOrder="1"/>
    </xf>
    <xf numFmtId="165" fontId="19" fillId="0" borderId="27" xfId="0" applyNumberFormat="1" applyFont="1" applyBorder="1" applyAlignment="1">
      <alignment horizontal="right" vertical="center" wrapText="1" readingOrder="1"/>
    </xf>
    <xf numFmtId="165" fontId="12" fillId="0" borderId="28" xfId="0" applyNumberFormat="1" applyFont="1" applyBorder="1" applyAlignment="1">
      <alignment horizontal="right" vertical="center" wrapText="1" readingOrder="1"/>
    </xf>
    <xf numFmtId="0" fontId="18" fillId="0" borderId="27" xfId="0" applyFont="1" applyBorder="1" applyAlignment="1">
      <alignment vertical="center" wrapText="1" readingOrder="1"/>
    </xf>
    <xf numFmtId="0" fontId="9" fillId="0" borderId="28" xfId="0" applyFont="1" applyBorder="1" applyAlignment="1">
      <alignment vertical="center"/>
    </xf>
    <xf numFmtId="10" fontId="18" fillId="0" borderId="27" xfId="0" applyNumberFormat="1" applyFont="1" applyBorder="1" applyAlignment="1">
      <alignment horizontal="center" vertical="center" wrapText="1" readingOrder="1"/>
    </xf>
    <xf numFmtId="0" fontId="9" fillId="0" borderId="27" xfId="0" applyFont="1" applyBorder="1" applyAlignment="1">
      <alignment horizontal="left" vertical="center" wrapText="1"/>
    </xf>
    <xf numFmtId="167" fontId="9" fillId="0" borderId="27" xfId="0" quotePrefix="1" applyNumberFormat="1" applyFont="1" applyBorder="1" applyAlignment="1">
      <alignment horizontal="left" vertical="center" wrapText="1"/>
    </xf>
    <xf numFmtId="1" fontId="9" fillId="0" borderId="27" xfId="0" applyNumberFormat="1" applyFont="1" applyBorder="1" applyAlignment="1">
      <alignment horizontal="center" vertical="center" wrapText="1"/>
    </xf>
    <xf numFmtId="1" fontId="9" fillId="0" borderId="27" xfId="0" quotePrefix="1" applyNumberFormat="1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 readingOrder="1"/>
    </xf>
    <xf numFmtId="165" fontId="6" fillId="0" borderId="26" xfId="0" applyNumberFormat="1" applyFont="1" applyBorder="1" applyAlignment="1">
      <alignment horizontal="right" vertical="center" wrapText="1" readingOrder="1"/>
    </xf>
    <xf numFmtId="165" fontId="6" fillId="0" borderId="26" xfId="0" applyNumberFormat="1" applyFont="1" applyBorder="1" applyAlignment="1">
      <alignment horizontal="center" vertical="center" wrapText="1" readingOrder="1"/>
    </xf>
    <xf numFmtId="0" fontId="18" fillId="0" borderId="27" xfId="0" applyFont="1" applyBorder="1" applyAlignment="1">
      <alignment horizontal="center" vertical="center" wrapText="1" readingOrder="1"/>
    </xf>
    <xf numFmtId="166" fontId="18" fillId="0" borderId="27" xfId="0" applyNumberFormat="1" applyFont="1" applyBorder="1" applyAlignment="1">
      <alignment horizontal="right" vertical="center" wrapText="1" readingOrder="1"/>
    </xf>
    <xf numFmtId="0" fontId="18" fillId="0" borderId="28" xfId="0" applyFont="1" applyBorder="1" applyAlignment="1">
      <alignment horizontal="center" vertical="center" wrapText="1" readingOrder="1"/>
    </xf>
    <xf numFmtId="0" fontId="9" fillId="0" borderId="28" xfId="0" applyFont="1" applyBorder="1" applyAlignment="1">
      <alignment horizontal="center" vertical="center"/>
    </xf>
    <xf numFmtId="0" fontId="9" fillId="0" borderId="28" xfId="0" applyFont="1" applyBorder="1" applyAlignment="1">
      <alignment horizontal="left" vertical="center"/>
    </xf>
    <xf numFmtId="165" fontId="18" fillId="0" borderId="28" xfId="0" applyNumberFormat="1" applyFont="1" applyBorder="1" applyAlignment="1">
      <alignment horizontal="right" vertical="center" wrapText="1" readingOrder="1"/>
    </xf>
    <xf numFmtId="166" fontId="9" fillId="0" borderId="28" xfId="1" applyNumberFormat="1" applyFont="1" applyBorder="1" applyAlignment="1">
      <alignment vertical="center"/>
    </xf>
    <xf numFmtId="0" fontId="9" fillId="0" borderId="27" xfId="0" applyFont="1" applyBorder="1" applyAlignment="1">
      <alignment horizontal="left" vertical="center"/>
    </xf>
    <xf numFmtId="0" fontId="28" fillId="0" borderId="27" xfId="0" applyFont="1" applyBorder="1" applyAlignment="1">
      <alignment horizontal="left" vertical="center"/>
    </xf>
    <xf numFmtId="10" fontId="9" fillId="0" borderId="28" xfId="0" applyNumberFormat="1" applyFont="1" applyBorder="1" applyAlignment="1">
      <alignment vertical="center"/>
    </xf>
    <xf numFmtId="10" fontId="6" fillId="0" borderId="26" xfId="0" applyNumberFormat="1" applyFont="1" applyBorder="1" applyAlignment="1">
      <alignment horizontal="center" vertical="center" wrapText="1" readingOrder="1"/>
    </xf>
    <xf numFmtId="0" fontId="29" fillId="0" borderId="0" xfId="0" applyFont="1"/>
    <xf numFmtId="0" fontId="29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3" fillId="0" borderId="1" xfId="0" applyFont="1" applyBorder="1" applyAlignment="1">
      <alignment horizontal="center" vertical="center" wrapText="1" readingOrder="1"/>
    </xf>
    <xf numFmtId="0" fontId="35" fillId="0" borderId="29" xfId="0" applyFont="1" applyBorder="1" applyAlignment="1">
      <alignment vertical="center" wrapText="1" readingOrder="1"/>
    </xf>
    <xf numFmtId="3" fontId="35" fillId="0" borderId="29" xfId="0" applyNumberFormat="1" applyFont="1" applyBorder="1" applyAlignment="1">
      <alignment horizontal="right" vertical="center" wrapText="1" readingOrder="1"/>
    </xf>
    <xf numFmtId="3" fontId="34" fillId="0" borderId="29" xfId="0" applyNumberFormat="1" applyFont="1" applyBorder="1" applyAlignment="1">
      <alignment vertical="center"/>
    </xf>
    <xf numFmtId="0" fontId="35" fillId="0" borderId="30" xfId="0" applyFont="1" applyBorder="1" applyAlignment="1">
      <alignment vertical="center" wrapText="1" readingOrder="1"/>
    </xf>
    <xf numFmtId="3" fontId="35" fillId="0" borderId="30" xfId="0" applyNumberFormat="1" applyFont="1" applyBorder="1" applyAlignment="1">
      <alignment horizontal="right" vertical="center" wrapText="1" readingOrder="1"/>
    </xf>
    <xf numFmtId="3" fontId="34" fillId="0" borderId="30" xfId="0" applyNumberFormat="1" applyFont="1" applyBorder="1" applyAlignment="1">
      <alignment vertical="center"/>
    </xf>
    <xf numFmtId="0" fontId="33" fillId="0" borderId="30" xfId="0" applyFont="1" applyBorder="1" applyAlignment="1">
      <alignment vertical="center" wrapText="1" readingOrder="1"/>
    </xf>
    <xf numFmtId="3" fontId="33" fillId="0" borderId="30" xfId="0" applyNumberFormat="1" applyFont="1" applyBorder="1" applyAlignment="1">
      <alignment horizontal="right" vertical="center" wrapText="1" readingOrder="1"/>
    </xf>
    <xf numFmtId="0" fontId="33" fillId="0" borderId="31" xfId="0" applyFont="1" applyBorder="1" applyAlignment="1">
      <alignment vertical="center" wrapText="1" readingOrder="1"/>
    </xf>
    <xf numFmtId="3" fontId="33" fillId="0" borderId="31" xfId="0" applyNumberFormat="1" applyFont="1" applyBorder="1" applyAlignment="1">
      <alignment horizontal="right" vertical="center" wrapText="1" readingOrder="1"/>
    </xf>
    <xf numFmtId="3" fontId="34" fillId="0" borderId="31" xfId="0" applyNumberFormat="1" applyFont="1" applyBorder="1" applyAlignment="1">
      <alignment vertical="center"/>
    </xf>
    <xf numFmtId="0" fontId="33" fillId="0" borderId="30" xfId="0" applyFont="1" applyBorder="1" applyAlignment="1">
      <alignment horizontal="center" vertical="center" wrapText="1" readingOrder="1"/>
    </xf>
    <xf numFmtId="0" fontId="33" fillId="0" borderId="31" xfId="0" applyFont="1" applyBorder="1" applyAlignment="1">
      <alignment horizontal="center" vertical="center" wrapText="1" readingOrder="1"/>
    </xf>
    <xf numFmtId="0" fontId="33" fillId="0" borderId="10" xfId="0" applyFont="1" applyBorder="1" applyAlignment="1">
      <alignment horizontal="center" vertical="center" wrapText="1" readingOrder="1"/>
    </xf>
    <xf numFmtId="0" fontId="36" fillId="0" borderId="29" xfId="0" applyFont="1" applyBorder="1" applyAlignment="1">
      <alignment vertical="center" wrapText="1" readingOrder="1"/>
    </xf>
    <xf numFmtId="0" fontId="36" fillId="0" borderId="30" xfId="0" applyFont="1" applyBorder="1" applyAlignment="1">
      <alignment vertical="center" wrapText="1" readingOrder="1"/>
    </xf>
    <xf numFmtId="3" fontId="33" fillId="0" borderId="32" xfId="0" applyNumberFormat="1" applyFont="1" applyBorder="1" applyAlignment="1">
      <alignment horizontal="right" vertical="center" wrapText="1" readingOrder="1"/>
    </xf>
    <xf numFmtId="10" fontId="35" fillId="0" borderId="29" xfId="0" applyNumberFormat="1" applyFont="1" applyBorder="1" applyAlignment="1">
      <alignment horizontal="right" vertical="center" wrapText="1" readingOrder="1"/>
    </xf>
    <xf numFmtId="10" fontId="35" fillId="0" borderId="30" xfId="0" applyNumberFormat="1" applyFont="1" applyBorder="1" applyAlignment="1">
      <alignment horizontal="right" vertical="center" wrapText="1" readingOrder="1"/>
    </xf>
    <xf numFmtId="10" fontId="33" fillId="0" borderId="30" xfId="0" applyNumberFormat="1" applyFont="1" applyBorder="1" applyAlignment="1">
      <alignment horizontal="right" vertical="center" wrapText="1" readingOrder="1"/>
    </xf>
    <xf numFmtId="10" fontId="33" fillId="0" borderId="31" xfId="0" applyNumberFormat="1" applyFont="1" applyBorder="1" applyAlignment="1">
      <alignment horizontal="right" vertical="center" wrapText="1" readingOrder="1"/>
    </xf>
    <xf numFmtId="0" fontId="23" fillId="0" borderId="13" xfId="0" applyFont="1" applyBorder="1" applyAlignment="1">
      <alignment horizontal="center" vertical="center" wrapText="1" readingOrder="1"/>
    </xf>
    <xf numFmtId="0" fontId="12" fillId="0" borderId="0" xfId="0" applyFont="1" applyAlignment="1">
      <alignment horizontal="center" vertical="top" wrapText="1" readingOrder="1"/>
    </xf>
    <xf numFmtId="0" fontId="29" fillId="0" borderId="0" xfId="0" applyFont="1"/>
    <xf numFmtId="0" fontId="9" fillId="0" borderId="27" xfId="0" applyFont="1" applyBorder="1" applyAlignment="1">
      <alignment vertical="center" wrapText="1"/>
    </xf>
    <xf numFmtId="165" fontId="18" fillId="0" borderId="27" xfId="0" applyNumberFormat="1" applyFont="1" applyBorder="1" applyAlignment="1">
      <alignment horizontal="right" vertical="center" wrapText="1" readingOrder="1"/>
    </xf>
    <xf numFmtId="10" fontId="18" fillId="0" borderId="27" xfId="0" applyNumberFormat="1" applyFont="1" applyBorder="1" applyAlignment="1">
      <alignment horizontal="right" vertical="center" wrapText="1" readingOrder="1"/>
    </xf>
    <xf numFmtId="10" fontId="6" fillId="0" borderId="26" xfId="0" applyNumberFormat="1" applyFont="1" applyBorder="1" applyAlignment="1">
      <alignment horizontal="right" vertical="center" wrapText="1" readingOrder="1"/>
    </xf>
    <xf numFmtId="0" fontId="1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9" fillId="0" borderId="27" xfId="0" applyFont="1" applyBorder="1" applyAlignment="1">
      <alignment vertical="center" wrapText="1" readingOrder="1"/>
    </xf>
    <xf numFmtId="0" fontId="9" fillId="0" borderId="27" xfId="0" applyFont="1" applyBorder="1" applyAlignment="1">
      <alignment vertical="center" wrapText="1"/>
    </xf>
    <xf numFmtId="165" fontId="9" fillId="0" borderId="27" xfId="0" applyNumberFormat="1" applyFont="1" applyBorder="1" applyAlignment="1">
      <alignment horizontal="right" vertical="center" wrapText="1" readingOrder="1"/>
    </xf>
    <xf numFmtId="10" fontId="9" fillId="0" borderId="27" xfId="0" applyNumberFormat="1" applyFont="1" applyBorder="1" applyAlignment="1">
      <alignment horizontal="right" vertical="center" wrapText="1" readingOrder="1"/>
    </xf>
    <xf numFmtId="10" fontId="9" fillId="0" borderId="27" xfId="0" applyNumberFormat="1" applyFont="1" applyBorder="1" applyAlignment="1">
      <alignment vertical="center" wrapText="1"/>
    </xf>
    <xf numFmtId="0" fontId="10" fillId="0" borderId="28" xfId="0" applyFont="1" applyBorder="1" applyAlignment="1">
      <alignment vertical="center" wrapText="1" readingOrder="1"/>
    </xf>
    <xf numFmtId="0" fontId="10" fillId="0" borderId="28" xfId="0" applyFont="1" applyBorder="1" applyAlignment="1">
      <alignment vertical="center" wrapText="1"/>
    </xf>
    <xf numFmtId="165" fontId="10" fillId="0" borderId="28" xfId="0" applyNumberFormat="1" applyFont="1" applyBorder="1" applyAlignment="1">
      <alignment horizontal="right" vertical="center" wrapText="1" readingOrder="1"/>
    </xf>
    <xf numFmtId="10" fontId="10" fillId="0" borderId="28" xfId="0" applyNumberFormat="1" applyFont="1" applyBorder="1" applyAlignment="1">
      <alignment horizontal="right" vertical="center" wrapText="1" readingOrder="1"/>
    </xf>
    <xf numFmtId="10" fontId="10" fillId="0" borderId="28" xfId="0" applyNumberFormat="1" applyFont="1" applyBorder="1" applyAlignment="1">
      <alignment vertical="center" wrapText="1"/>
    </xf>
    <xf numFmtId="0" fontId="10" fillId="0" borderId="27" xfId="0" applyFont="1" applyBorder="1" applyAlignment="1">
      <alignment vertical="center" wrapText="1" readingOrder="1"/>
    </xf>
    <xf numFmtId="165" fontId="10" fillId="0" borderId="27" xfId="0" applyNumberFormat="1" applyFont="1" applyBorder="1" applyAlignment="1">
      <alignment horizontal="right" vertical="center" wrapText="1" readingOrder="1"/>
    </xf>
    <xf numFmtId="10" fontId="10" fillId="0" borderId="27" xfId="0" applyNumberFormat="1" applyFont="1" applyBorder="1" applyAlignment="1">
      <alignment horizontal="right" vertical="center" wrapText="1" readingOrder="1"/>
    </xf>
    <xf numFmtId="10" fontId="9" fillId="0" borderId="27" xfId="1" applyNumberFormat="1" applyFont="1" applyFill="1" applyBorder="1" applyAlignment="1">
      <alignment horizontal="right" vertical="center" wrapText="1" readingOrder="1"/>
    </xf>
    <xf numFmtId="10" fontId="9" fillId="0" borderId="27" xfId="1" applyNumberFormat="1" applyFont="1" applyFill="1" applyBorder="1" applyAlignment="1">
      <alignment vertical="center" wrapText="1"/>
    </xf>
    <xf numFmtId="10" fontId="10" fillId="0" borderId="27" xfId="1" applyNumberFormat="1" applyFont="1" applyFill="1" applyBorder="1" applyAlignment="1">
      <alignment horizontal="right" vertical="center" wrapText="1" readingOrder="1"/>
    </xf>
    <xf numFmtId="0" fontId="9" fillId="0" borderId="27" xfId="0" applyFont="1" applyBorder="1" applyAlignment="1">
      <alignment horizontal="center" vertical="center" wrapText="1" readingOrder="1"/>
    </xf>
    <xf numFmtId="0" fontId="9" fillId="0" borderId="27" xfId="0" applyFont="1" applyBorder="1" applyAlignment="1">
      <alignment horizontal="center" vertical="center" wrapText="1"/>
    </xf>
    <xf numFmtId="10" fontId="10" fillId="0" borderId="27" xfId="1" applyNumberFormat="1" applyFont="1" applyFill="1" applyBorder="1" applyAlignment="1">
      <alignment vertical="center" wrapText="1"/>
    </xf>
    <xf numFmtId="0" fontId="10" fillId="0" borderId="13" xfId="0" applyFont="1" applyBorder="1" applyAlignment="1">
      <alignment horizontal="center" vertical="top" wrapText="1" readingOrder="1"/>
    </xf>
    <xf numFmtId="0" fontId="9" fillId="0" borderId="13" xfId="0" applyFont="1" applyBorder="1" applyAlignment="1">
      <alignment vertical="top" wrapText="1"/>
    </xf>
    <xf numFmtId="0" fontId="10" fillId="0" borderId="26" xfId="0" applyFont="1" applyBorder="1" applyAlignment="1">
      <alignment vertical="center" wrapText="1" readingOrder="1"/>
    </xf>
    <xf numFmtId="0" fontId="9" fillId="0" borderId="26" xfId="0" applyFont="1" applyBorder="1" applyAlignment="1">
      <alignment vertical="center" wrapText="1"/>
    </xf>
    <xf numFmtId="165" fontId="10" fillId="0" borderId="26" xfId="0" applyNumberFormat="1" applyFont="1" applyBorder="1" applyAlignment="1">
      <alignment horizontal="right" vertical="center" wrapText="1" readingOrder="1"/>
    </xf>
    <xf numFmtId="10" fontId="10" fillId="0" borderId="26" xfId="1" applyNumberFormat="1" applyFont="1" applyFill="1" applyBorder="1" applyAlignment="1">
      <alignment horizontal="right" vertical="center" wrapText="1" readingOrder="1"/>
    </xf>
    <xf numFmtId="10" fontId="9" fillId="0" borderId="26" xfId="1" applyNumberFormat="1" applyFont="1" applyFill="1" applyBorder="1" applyAlignment="1">
      <alignment vertical="center" wrapText="1"/>
    </xf>
    <xf numFmtId="0" fontId="25" fillId="0" borderId="0" xfId="0" applyFont="1" applyAlignment="1">
      <alignment horizontal="center" vertical="top" wrapText="1" readingOrder="1"/>
    </xf>
    <xf numFmtId="0" fontId="14" fillId="0" borderId="0" xfId="0" applyFont="1"/>
    <xf numFmtId="0" fontId="26" fillId="0" borderId="0" xfId="0" applyFont="1" applyAlignment="1">
      <alignment horizontal="right" vertical="top" wrapText="1" readingOrder="1"/>
    </xf>
    <xf numFmtId="0" fontId="16" fillId="0" borderId="0" xfId="0" applyFont="1"/>
    <xf numFmtId="0" fontId="27" fillId="0" borderId="13" xfId="0" applyFont="1" applyBorder="1" applyAlignment="1">
      <alignment horizontal="center" vertical="center" wrapText="1" readingOrder="1"/>
    </xf>
    <xf numFmtId="0" fontId="24" fillId="0" borderId="13" xfId="0" applyFont="1" applyBorder="1" applyAlignment="1">
      <alignment vertical="center" wrapText="1"/>
    </xf>
    <xf numFmtId="0" fontId="15" fillId="0" borderId="0" xfId="0" applyFont="1" applyAlignment="1">
      <alignment horizontal="center" vertical="top" wrapText="1" readingOrder="1"/>
    </xf>
    <xf numFmtId="0" fontId="17" fillId="0" borderId="30" xfId="0" applyFont="1" applyBorder="1" applyAlignment="1">
      <alignment vertical="center" wrapText="1" readingOrder="1"/>
    </xf>
    <xf numFmtId="0" fontId="9" fillId="0" borderId="30" xfId="0" applyFont="1" applyBorder="1" applyAlignment="1">
      <alignment vertical="center" wrapText="1"/>
    </xf>
    <xf numFmtId="165" fontId="17" fillId="0" borderId="30" xfId="0" applyNumberFormat="1" applyFont="1" applyBorder="1" applyAlignment="1">
      <alignment horizontal="right" vertical="center" wrapText="1" readingOrder="1"/>
    </xf>
    <xf numFmtId="10" fontId="17" fillId="0" borderId="30" xfId="0" applyNumberFormat="1" applyFont="1" applyBorder="1" applyAlignment="1">
      <alignment vertical="center" wrapText="1" readingOrder="1"/>
    </xf>
    <xf numFmtId="10" fontId="9" fillId="0" borderId="30" xfId="0" applyNumberFormat="1" applyFont="1" applyBorder="1" applyAlignment="1">
      <alignment vertical="center" wrapText="1"/>
    </xf>
    <xf numFmtId="0" fontId="6" fillId="0" borderId="30" xfId="0" applyFont="1" applyBorder="1" applyAlignment="1">
      <alignment vertical="center" wrapText="1" readingOrder="1"/>
    </xf>
    <xf numFmtId="0" fontId="17" fillId="0" borderId="31" xfId="0" applyFont="1" applyBorder="1" applyAlignment="1">
      <alignment vertical="center" wrapText="1" readingOrder="1"/>
    </xf>
    <xf numFmtId="0" fontId="9" fillId="0" borderId="31" xfId="0" applyFont="1" applyBorder="1" applyAlignment="1">
      <alignment vertical="center" wrapText="1"/>
    </xf>
    <xf numFmtId="165" fontId="17" fillId="0" borderId="31" xfId="0" applyNumberFormat="1" applyFont="1" applyBorder="1" applyAlignment="1">
      <alignment horizontal="right" vertical="center" wrapText="1" readingOrder="1"/>
    </xf>
    <xf numFmtId="10" fontId="17" fillId="0" borderId="31" xfId="0" applyNumberFormat="1" applyFont="1" applyBorder="1" applyAlignment="1">
      <alignment vertical="center" wrapText="1" readingOrder="1"/>
    </xf>
    <xf numFmtId="10" fontId="9" fillId="0" borderId="31" xfId="0" applyNumberFormat="1" applyFont="1" applyBorder="1" applyAlignment="1">
      <alignment vertical="center" wrapText="1"/>
    </xf>
    <xf numFmtId="0" fontId="10" fillId="0" borderId="30" xfId="0" applyFont="1" applyBorder="1" applyAlignment="1">
      <alignment vertical="center" wrapText="1"/>
    </xf>
    <xf numFmtId="10" fontId="10" fillId="0" borderId="30" xfId="0" applyNumberFormat="1" applyFont="1" applyBorder="1" applyAlignment="1">
      <alignment vertical="center" wrapText="1"/>
    </xf>
    <xf numFmtId="0" fontId="18" fillId="0" borderId="30" xfId="0" applyFont="1" applyBorder="1" applyAlignment="1">
      <alignment vertical="center" wrapText="1" readingOrder="1"/>
    </xf>
    <xf numFmtId="165" fontId="18" fillId="0" borderId="30" xfId="0" applyNumberFormat="1" applyFont="1" applyBorder="1" applyAlignment="1">
      <alignment horizontal="right" vertical="center" wrapText="1" readingOrder="1"/>
    </xf>
    <xf numFmtId="10" fontId="18" fillId="0" borderId="30" xfId="0" applyNumberFormat="1" applyFont="1" applyBorder="1" applyAlignment="1">
      <alignment vertical="center" wrapText="1" readingOrder="1"/>
    </xf>
    <xf numFmtId="0" fontId="9" fillId="0" borderId="30" xfId="0" applyFont="1" applyBorder="1" applyAlignment="1">
      <alignment horizontal="right" vertical="center" wrapText="1"/>
    </xf>
    <xf numFmtId="0" fontId="17" fillId="0" borderId="7" xfId="0" applyFont="1" applyBorder="1" applyAlignment="1">
      <alignment horizontal="center" vertical="top" wrapText="1" readingOrder="1"/>
    </xf>
    <xf numFmtId="0" fontId="9" fillId="0" borderId="8" xfId="0" applyFont="1" applyBorder="1" applyAlignment="1">
      <alignment vertical="top" wrapText="1"/>
    </xf>
    <xf numFmtId="0" fontId="9" fillId="0" borderId="9" xfId="0" applyFont="1" applyBorder="1" applyAlignment="1">
      <alignment vertical="top" wrapText="1"/>
    </xf>
    <xf numFmtId="0" fontId="17" fillId="0" borderId="4" xfId="0" applyFont="1" applyBorder="1" applyAlignment="1">
      <alignment horizontal="center" vertical="top" wrapText="1" readingOrder="1"/>
    </xf>
    <xf numFmtId="0" fontId="9" fillId="0" borderId="6" xfId="0" applyFont="1" applyBorder="1" applyAlignment="1">
      <alignment vertical="top" wrapText="1"/>
    </xf>
    <xf numFmtId="0" fontId="17" fillId="0" borderId="13" xfId="0" applyFont="1" applyBorder="1" applyAlignment="1">
      <alignment horizontal="center" vertical="center" wrapText="1" readingOrder="1"/>
    </xf>
    <xf numFmtId="0" fontId="17" fillId="0" borderId="29" xfId="0" applyFont="1" applyBorder="1" applyAlignment="1">
      <alignment vertical="center" wrapText="1" readingOrder="1"/>
    </xf>
    <xf numFmtId="0" fontId="9" fillId="0" borderId="29" xfId="0" applyFont="1" applyBorder="1" applyAlignment="1">
      <alignment vertical="center" wrapText="1"/>
    </xf>
    <xf numFmtId="165" fontId="17" fillId="0" borderId="29" xfId="0" applyNumberFormat="1" applyFont="1" applyBorder="1" applyAlignment="1">
      <alignment horizontal="right" vertical="center" wrapText="1" readingOrder="1"/>
    </xf>
    <xf numFmtId="10" fontId="17" fillId="0" borderId="29" xfId="0" applyNumberFormat="1" applyFont="1" applyBorder="1" applyAlignment="1">
      <alignment vertical="center" wrapText="1" readingOrder="1"/>
    </xf>
    <xf numFmtId="10" fontId="9" fillId="0" borderId="29" xfId="0" applyNumberFormat="1" applyFont="1" applyBorder="1" applyAlignment="1">
      <alignment vertical="center" wrapText="1"/>
    </xf>
    <xf numFmtId="0" fontId="12" fillId="0" borderId="0" xfId="0" applyFont="1" applyAlignment="1">
      <alignment horizontal="center" vertical="top" wrapText="1" readingOrder="1"/>
    </xf>
    <xf numFmtId="0" fontId="20" fillId="0" borderId="0" xfId="0" applyFont="1"/>
    <xf numFmtId="0" fontId="13" fillId="0" borderId="0" xfId="0" applyFont="1" applyAlignment="1">
      <alignment horizontal="right" vertical="top" wrapText="1" readingOrder="1"/>
    </xf>
    <xf numFmtId="0" fontId="17" fillId="0" borderId="6" xfId="0" applyFont="1" applyBorder="1" applyAlignment="1">
      <alignment horizontal="center" vertical="top" wrapText="1" readingOrder="1"/>
    </xf>
    <xf numFmtId="0" fontId="9" fillId="0" borderId="5" xfId="0" applyFont="1" applyBorder="1" applyAlignment="1">
      <alignment vertical="top" wrapText="1"/>
    </xf>
    <xf numFmtId="0" fontId="17" fillId="0" borderId="1" xfId="0" applyFont="1" applyBorder="1" applyAlignment="1">
      <alignment horizontal="center" vertical="top" wrapText="1" readingOrder="1"/>
    </xf>
    <xf numFmtId="0" fontId="9" fillId="0" borderId="2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12" fillId="0" borderId="28" xfId="0" applyFont="1" applyBorder="1" applyAlignment="1">
      <alignment horizontal="center" vertical="center" wrapText="1" readingOrder="1"/>
    </xf>
    <xf numFmtId="0" fontId="20" fillId="0" borderId="28" xfId="0" applyFont="1" applyBorder="1" applyAlignment="1">
      <alignment horizontal="center" vertical="center" wrapText="1"/>
    </xf>
    <xf numFmtId="0" fontId="12" fillId="0" borderId="28" xfId="0" applyFont="1" applyBorder="1" applyAlignment="1">
      <alignment vertical="center" wrapText="1" readingOrder="1"/>
    </xf>
    <xf numFmtId="0" fontId="20" fillId="0" borderId="28" xfId="0" applyFont="1" applyBorder="1" applyAlignment="1">
      <alignment vertical="center" wrapText="1"/>
    </xf>
    <xf numFmtId="165" fontId="12" fillId="0" borderId="28" xfId="0" applyNumberFormat="1" applyFont="1" applyBorder="1" applyAlignment="1">
      <alignment horizontal="right" vertical="center" wrapText="1" readingOrder="1"/>
    </xf>
    <xf numFmtId="10" fontId="12" fillId="0" borderId="28" xfId="1" applyNumberFormat="1" applyFont="1" applyBorder="1" applyAlignment="1">
      <alignment horizontal="right" vertical="center" wrapText="1" readingOrder="1"/>
    </xf>
    <xf numFmtId="10" fontId="20" fillId="0" borderId="28" xfId="1" applyNumberFormat="1" applyFont="1" applyBorder="1" applyAlignment="1">
      <alignment vertical="center" wrapText="1"/>
    </xf>
    <xf numFmtId="0" fontId="12" fillId="0" borderId="27" xfId="0" applyFont="1" applyBorder="1" applyAlignment="1">
      <alignment horizontal="center" vertical="center" wrapText="1" readingOrder="1"/>
    </xf>
    <xf numFmtId="0" fontId="20" fillId="0" borderId="27" xfId="0" applyFont="1" applyBorder="1" applyAlignment="1">
      <alignment horizontal="center" vertical="center" wrapText="1"/>
    </xf>
    <xf numFmtId="0" fontId="12" fillId="0" borderId="27" xfId="0" applyFont="1" applyBorder="1" applyAlignment="1">
      <alignment vertical="center" wrapText="1" readingOrder="1"/>
    </xf>
    <xf numFmtId="0" fontId="20" fillId="0" borderId="27" xfId="0" applyFont="1" applyBorder="1" applyAlignment="1">
      <alignment vertical="center" wrapText="1"/>
    </xf>
    <xf numFmtId="165" fontId="12" fillId="0" borderId="27" xfId="0" applyNumberFormat="1" applyFont="1" applyBorder="1" applyAlignment="1">
      <alignment horizontal="right" vertical="center" wrapText="1" readingOrder="1"/>
    </xf>
    <xf numFmtId="10" fontId="12" fillId="0" borderId="27" xfId="1" applyNumberFormat="1" applyFont="1" applyBorder="1" applyAlignment="1">
      <alignment horizontal="right" vertical="center" wrapText="1" readingOrder="1"/>
    </xf>
    <xf numFmtId="10" fontId="20" fillId="0" borderId="27" xfId="1" applyNumberFormat="1" applyFont="1" applyBorder="1" applyAlignment="1">
      <alignment vertical="center" wrapText="1"/>
    </xf>
    <xf numFmtId="0" fontId="19" fillId="0" borderId="27" xfId="0" applyFont="1" applyBorder="1" applyAlignment="1">
      <alignment horizontal="center" vertical="center" wrapText="1" readingOrder="1"/>
    </xf>
    <xf numFmtId="0" fontId="19" fillId="0" borderId="27" xfId="0" applyFont="1" applyBorder="1" applyAlignment="1">
      <alignment vertical="center" wrapText="1" readingOrder="1"/>
    </xf>
    <xf numFmtId="165" fontId="19" fillId="0" borderId="27" xfId="0" applyNumberFormat="1" applyFont="1" applyBorder="1" applyAlignment="1">
      <alignment horizontal="right" vertical="center" wrapText="1" readingOrder="1"/>
    </xf>
    <xf numFmtId="10" fontId="19" fillId="0" borderId="27" xfId="1" applyNumberFormat="1" applyFont="1" applyBorder="1" applyAlignment="1">
      <alignment horizontal="right" vertical="center" wrapText="1" readingOrder="1"/>
    </xf>
    <xf numFmtId="165" fontId="18" fillId="0" borderId="27" xfId="0" applyNumberFormat="1" applyFont="1" applyBorder="1" applyAlignment="1">
      <alignment horizontal="right" vertical="center" wrapText="1" readingOrder="1"/>
    </xf>
    <xf numFmtId="0" fontId="12" fillId="0" borderId="13" xfId="0" applyFont="1" applyBorder="1" applyAlignment="1">
      <alignment horizontal="center" vertical="top" wrapText="1" readingOrder="1"/>
    </xf>
    <xf numFmtId="0" fontId="20" fillId="0" borderId="13" xfId="0" applyFont="1" applyBorder="1" applyAlignment="1">
      <alignment horizontal="center" vertical="top" wrapText="1"/>
    </xf>
    <xf numFmtId="0" fontId="20" fillId="0" borderId="13" xfId="0" applyFont="1" applyBorder="1" applyAlignment="1">
      <alignment vertical="top" wrapText="1"/>
    </xf>
    <xf numFmtId="0" fontId="12" fillId="0" borderId="26" xfId="0" applyFont="1" applyBorder="1" applyAlignment="1">
      <alignment horizontal="center" vertical="center" wrapText="1" readingOrder="1"/>
    </xf>
    <xf numFmtId="0" fontId="20" fillId="0" borderId="26" xfId="0" applyFont="1" applyBorder="1" applyAlignment="1">
      <alignment horizontal="center" vertical="center" wrapText="1"/>
    </xf>
    <xf numFmtId="0" fontId="12" fillId="0" borderId="26" xfId="0" applyFont="1" applyBorder="1" applyAlignment="1">
      <alignment vertical="center" wrapText="1" readingOrder="1"/>
    </xf>
    <xf numFmtId="0" fontId="20" fillId="0" borderId="26" xfId="0" applyFont="1" applyBorder="1" applyAlignment="1">
      <alignment vertical="center" wrapText="1"/>
    </xf>
    <xf numFmtId="165" fontId="12" fillId="0" borderId="26" xfId="0" applyNumberFormat="1" applyFont="1" applyBorder="1" applyAlignment="1">
      <alignment horizontal="right" vertical="center" wrapText="1" readingOrder="1"/>
    </xf>
    <xf numFmtId="10" fontId="12" fillId="0" borderId="26" xfId="1" applyNumberFormat="1" applyFont="1" applyBorder="1" applyAlignment="1">
      <alignment horizontal="right" vertical="center" wrapText="1" readingOrder="1"/>
    </xf>
    <xf numFmtId="10" fontId="20" fillId="0" borderId="26" xfId="1" applyNumberFormat="1" applyFont="1" applyBorder="1" applyAlignment="1">
      <alignment vertical="center" wrapText="1"/>
    </xf>
    <xf numFmtId="0" fontId="7" fillId="0" borderId="0" xfId="0" applyFont="1" applyAlignment="1">
      <alignment horizontal="right" vertical="top" wrapText="1" readingOrder="1"/>
    </xf>
    <xf numFmtId="0" fontId="12" fillId="0" borderId="13" xfId="0" applyFont="1" applyBorder="1" applyAlignment="1">
      <alignment horizontal="center" vertical="center" wrapText="1" readingOrder="1"/>
    </xf>
    <xf numFmtId="0" fontId="20" fillId="0" borderId="13" xfId="0" applyFont="1" applyBorder="1" applyAlignment="1">
      <alignment vertical="center" wrapText="1"/>
    </xf>
    <xf numFmtId="0" fontId="23" fillId="0" borderId="13" xfId="0" applyFont="1" applyBorder="1" applyAlignment="1">
      <alignment horizontal="center" vertical="center" wrapText="1" readingOrder="1"/>
    </xf>
    <xf numFmtId="0" fontId="12" fillId="0" borderId="0" xfId="0" applyFont="1" applyBorder="1" applyAlignment="1">
      <alignment horizontal="center" vertical="top" wrapText="1" readingOrder="1"/>
    </xf>
    <xf numFmtId="0" fontId="6" fillId="0" borderId="14" xfId="0" applyFont="1" applyBorder="1" applyAlignment="1">
      <alignment horizontal="center" vertical="top" wrapText="1" readingOrder="1"/>
    </xf>
    <xf numFmtId="0" fontId="6" fillId="0" borderId="15" xfId="0" applyFont="1" applyBorder="1" applyAlignment="1">
      <alignment horizontal="center" vertical="top" wrapText="1" readingOrder="1"/>
    </xf>
    <xf numFmtId="10" fontId="18" fillId="0" borderId="27" xfId="0" applyNumberFormat="1" applyFont="1" applyBorder="1" applyAlignment="1">
      <alignment horizontal="right" vertical="center" wrapText="1" readingOrder="1"/>
    </xf>
    <xf numFmtId="10" fontId="6" fillId="0" borderId="26" xfId="0" applyNumberFormat="1" applyFont="1" applyBorder="1" applyAlignment="1">
      <alignment horizontal="right" vertical="center" wrapText="1" readingOrder="1"/>
    </xf>
    <xf numFmtId="0" fontId="6" fillId="0" borderId="13" xfId="0" applyFont="1" applyBorder="1" applyAlignment="1">
      <alignment horizontal="center" vertical="center" wrapText="1" readingOrder="1"/>
    </xf>
    <xf numFmtId="10" fontId="9" fillId="0" borderId="28" xfId="0" applyNumberFormat="1" applyFont="1" applyBorder="1" applyAlignment="1">
      <alignment horizontal="center" vertical="center"/>
    </xf>
    <xf numFmtId="0" fontId="38" fillId="0" borderId="0" xfId="0" applyFont="1" applyAlignment="1">
      <alignment horizontal="right" vertical="top" wrapText="1" readingOrder="1"/>
    </xf>
    <xf numFmtId="0" fontId="4" fillId="0" borderId="0" xfId="0" applyFont="1" applyAlignment="1">
      <alignment horizontal="center" vertical="top" wrapText="1" readingOrder="1"/>
    </xf>
    <xf numFmtId="0" fontId="9" fillId="0" borderId="13" xfId="0" applyFont="1" applyBorder="1" applyAlignment="1">
      <alignment vertical="center" wrapText="1"/>
    </xf>
    <xf numFmtId="0" fontId="6" fillId="0" borderId="16" xfId="0" applyFont="1" applyBorder="1" applyAlignment="1">
      <alignment horizontal="center" vertical="top" wrapText="1" readingOrder="1"/>
    </xf>
    <xf numFmtId="0" fontId="6" fillId="0" borderId="19" xfId="0" applyFont="1" applyBorder="1" applyAlignment="1">
      <alignment horizontal="center" vertical="center" wrapText="1" readingOrder="1"/>
    </xf>
    <xf numFmtId="0" fontId="6" fillId="0" borderId="20" xfId="0" applyFont="1" applyBorder="1" applyAlignment="1">
      <alignment horizontal="center" vertical="center" wrapText="1" readingOrder="1"/>
    </xf>
    <xf numFmtId="0" fontId="6" fillId="0" borderId="21" xfId="0" applyFont="1" applyBorder="1" applyAlignment="1">
      <alignment horizontal="center" vertical="center" wrapText="1" readingOrder="1"/>
    </xf>
    <xf numFmtId="0" fontId="6" fillId="0" borderId="22" xfId="0" applyFont="1" applyBorder="1" applyAlignment="1">
      <alignment horizontal="center" vertical="center" wrapText="1" readingOrder="1"/>
    </xf>
    <xf numFmtId="0" fontId="6" fillId="0" borderId="23" xfId="0" applyFont="1" applyBorder="1" applyAlignment="1">
      <alignment horizontal="center" vertical="center" wrapText="1" readingOrder="1"/>
    </xf>
    <xf numFmtId="0" fontId="6" fillId="0" borderId="24" xfId="0" applyFont="1" applyBorder="1" applyAlignment="1">
      <alignment horizontal="center" vertical="center" wrapText="1" readingOrder="1"/>
    </xf>
    <xf numFmtId="0" fontId="3" fillId="0" borderId="0" xfId="0" applyFont="1" applyBorder="1" applyAlignment="1">
      <alignment horizontal="center" vertical="top" wrapText="1" readingOrder="1"/>
    </xf>
    <xf numFmtId="0" fontId="6" fillId="0" borderId="17" xfId="0" applyFont="1" applyBorder="1" applyAlignment="1">
      <alignment horizontal="center" vertical="center" wrapText="1" readingOrder="1"/>
    </xf>
    <xf numFmtId="0" fontId="6" fillId="0" borderId="18" xfId="0" applyFont="1" applyBorder="1" applyAlignment="1">
      <alignment horizontal="center" vertical="center" wrapText="1" readingOrder="1"/>
    </xf>
    <xf numFmtId="0" fontId="29" fillId="0" borderId="8" xfId="0" applyFont="1" applyBorder="1" applyAlignment="1">
      <alignment horizontal="center"/>
    </xf>
    <xf numFmtId="0" fontId="30" fillId="0" borderId="1" xfId="0" applyFont="1" applyBorder="1" applyAlignment="1">
      <alignment horizontal="center" vertical="center" wrapText="1" readingOrder="1"/>
    </xf>
    <xf numFmtId="0" fontId="30" fillId="0" borderId="10" xfId="0" applyFont="1" applyBorder="1" applyAlignment="1">
      <alignment horizontal="center" vertical="center" wrapText="1" readingOrder="1"/>
    </xf>
    <xf numFmtId="0" fontId="30" fillId="0" borderId="7" xfId="0" applyFont="1" applyBorder="1" applyAlignment="1">
      <alignment horizontal="center" vertical="center" wrapText="1" readingOrder="1"/>
    </xf>
    <xf numFmtId="0" fontId="30" fillId="0" borderId="4" xfId="0" applyFont="1" applyBorder="1" applyAlignment="1">
      <alignment horizontal="center" vertical="center" wrapText="1" readingOrder="1"/>
    </xf>
    <xf numFmtId="0" fontId="29" fillId="0" borderId="5" xfId="0" applyFont="1" applyBorder="1" applyAlignment="1">
      <alignment vertical="center" wrapText="1"/>
    </xf>
    <xf numFmtId="0" fontId="29" fillId="0" borderId="6" xfId="0" applyFont="1" applyBorder="1" applyAlignment="1">
      <alignment vertical="center" wrapText="1"/>
    </xf>
    <xf numFmtId="0" fontId="30" fillId="0" borderId="6" xfId="0" applyFont="1" applyBorder="1" applyAlignment="1">
      <alignment horizontal="center" vertical="center" wrapText="1" readingOrder="1"/>
    </xf>
    <xf numFmtId="0" fontId="29" fillId="0" borderId="2" xfId="0" applyFont="1" applyBorder="1" applyAlignment="1">
      <alignment vertical="center" wrapText="1"/>
    </xf>
    <xf numFmtId="0" fontId="29" fillId="0" borderId="3" xfId="0" applyFont="1" applyBorder="1" applyAlignment="1">
      <alignment vertical="center" wrapText="1"/>
    </xf>
    <xf numFmtId="0" fontId="2" fillId="0" borderId="0" xfId="0" applyFont="1" applyAlignment="1">
      <alignment horizontal="center" vertical="top" wrapText="1" readingOrder="1"/>
    </xf>
    <xf numFmtId="0" fontId="29" fillId="0" borderId="0" xfId="0" applyFont="1"/>
    <xf numFmtId="0" fontId="4" fillId="0" borderId="0" xfId="0" applyFont="1" applyAlignment="1">
      <alignment horizontal="center" vertical="center" wrapText="1" readingOrder="1"/>
    </xf>
    <xf numFmtId="0" fontId="29" fillId="0" borderId="0" xfId="0" applyFont="1" applyAlignment="1">
      <alignment vertical="center"/>
    </xf>
    <xf numFmtId="0" fontId="31" fillId="0" borderId="0" xfId="0" applyFont="1" applyAlignment="1">
      <alignment horizontal="center" vertical="top" wrapText="1" readingOrder="1"/>
    </xf>
    <xf numFmtId="0" fontId="32" fillId="0" borderId="0" xfId="0" applyFont="1" applyAlignment="1">
      <alignment horizontal="center"/>
    </xf>
    <xf numFmtId="0" fontId="37" fillId="0" borderId="1" xfId="0" applyFont="1" applyBorder="1" applyAlignment="1">
      <alignment horizontal="center" vertical="center" wrapText="1" readingOrder="1"/>
    </xf>
    <xf numFmtId="0" fontId="30" fillId="0" borderId="11" xfId="0" applyFont="1" applyBorder="1" applyAlignment="1">
      <alignment horizontal="center" vertical="center" wrapText="1" readingOrder="1"/>
    </xf>
    <xf numFmtId="0" fontId="30" fillId="0" borderId="12" xfId="0" applyFont="1" applyBorder="1" applyAlignment="1">
      <alignment horizontal="center" vertical="center" wrapText="1" readingOrder="1"/>
    </xf>
    <xf numFmtId="0" fontId="30" fillId="0" borderId="3" xfId="0" applyFont="1" applyBorder="1" applyAlignment="1">
      <alignment horizontal="center" vertical="center" wrapText="1" readingOrder="1"/>
    </xf>
    <xf numFmtId="0" fontId="30" fillId="0" borderId="9" xfId="0" applyFont="1" applyBorder="1" applyAlignment="1">
      <alignment horizontal="center" vertical="center" wrapText="1" readingOrder="1"/>
    </xf>
    <xf numFmtId="0" fontId="3" fillId="0" borderId="17" xfId="0" applyFont="1" applyBorder="1" applyAlignment="1">
      <alignment horizontal="center" vertical="center" wrapText="1" readingOrder="1"/>
    </xf>
    <xf numFmtId="0" fontId="3" fillId="0" borderId="25" xfId="0" applyFont="1" applyBorder="1" applyAlignment="1">
      <alignment horizontal="center" vertical="center" wrapText="1" readingOrder="1"/>
    </xf>
    <xf numFmtId="0" fontId="3" fillId="0" borderId="18" xfId="0" applyFont="1" applyBorder="1" applyAlignment="1">
      <alignment horizontal="center" vertical="center" wrapText="1" readingOrder="1"/>
    </xf>
    <xf numFmtId="165" fontId="39" fillId="0" borderId="27" xfId="0" applyNumberFormat="1" applyFont="1" applyBorder="1" applyAlignment="1">
      <alignment horizontal="right" vertical="center" wrapText="1" readingOrder="1"/>
    </xf>
    <xf numFmtId="0" fontId="24" fillId="0" borderId="27" xfId="0" applyFont="1" applyBorder="1" applyAlignment="1">
      <alignment vertical="center" wrapText="1"/>
    </xf>
    <xf numFmtId="165" fontId="6" fillId="0" borderId="26" xfId="0" applyNumberFormat="1" applyFont="1" applyBorder="1" applyAlignment="1">
      <alignment vertical="center" wrapText="1" readingOrder="1"/>
    </xf>
  </cellXfs>
  <cellStyles count="3">
    <cellStyle name="Comma" xfId="1" builtinId="3"/>
    <cellStyle name="Normal" xfId="0" builtinId="0"/>
    <cellStyle name="Normal 2" xfId="2" xr:uid="{67476AA0-86CA-41CF-B609-EBF0C99C96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11781-3832-40BB-BFDD-64BFDD8F80D9}">
  <dimension ref="A1:M43"/>
  <sheetViews>
    <sheetView showWhiteSpace="0" topLeftCell="A28" zoomScaleNormal="100" workbookViewId="0">
      <selection activeCell="I41" sqref="I41"/>
    </sheetView>
  </sheetViews>
  <sheetFormatPr defaultColWidth="8.75" defaultRowHeight="15"/>
  <cols>
    <col min="1" max="1" width="3" style="4" customWidth="1"/>
    <col min="2" max="2" width="2.125" style="5" customWidth="1"/>
    <col min="3" max="3" width="11.875" style="5" customWidth="1"/>
    <col min="4" max="4" width="13.875" style="5" customWidth="1"/>
    <col min="5" max="5" width="2.875" style="5" customWidth="1"/>
    <col min="6" max="6" width="8.75" style="5" customWidth="1"/>
    <col min="7" max="7" width="7.875" style="5" customWidth="1"/>
    <col min="8" max="8" width="6.75" style="5" customWidth="1"/>
    <col min="9" max="9" width="15.75" style="5" customWidth="1"/>
    <col min="10" max="10" width="1.75" style="5" customWidth="1"/>
    <col min="11" max="11" width="12.625" style="5" customWidth="1"/>
    <col min="12" max="12" width="8.25" style="18" customWidth="1"/>
    <col min="13" max="13" width="1.875" style="5" customWidth="1"/>
    <col min="14" max="14" width="47.375" style="5" customWidth="1"/>
    <col min="15" max="16384" width="8.75" style="5"/>
  </cols>
  <sheetData>
    <row r="1" spans="1:13" ht="24" customHeight="1">
      <c r="A1" s="95" t="s">
        <v>252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13" ht="10.7" customHeight="1"/>
    <row r="3" spans="1:13" ht="27.6" customHeight="1">
      <c r="A3" s="123" t="s">
        <v>251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</row>
    <row r="4" spans="1:13" ht="17.100000000000001" customHeight="1">
      <c r="A4" s="96" t="s">
        <v>253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</row>
    <row r="5" spans="1:13" ht="18" customHeight="1">
      <c r="A5" s="125" t="s">
        <v>169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</row>
    <row r="6" spans="1:13" s="7" customFormat="1" ht="17.25" customHeight="1">
      <c r="A6" s="127" t="s">
        <v>4</v>
      </c>
      <c r="B6" s="127"/>
      <c r="C6" s="127" t="s">
        <v>71</v>
      </c>
      <c r="D6" s="127"/>
      <c r="E6" s="127"/>
      <c r="F6" s="127"/>
      <c r="G6" s="127" t="s">
        <v>1</v>
      </c>
      <c r="H6" s="127"/>
      <c r="I6" s="127" t="s">
        <v>2</v>
      </c>
      <c r="J6" s="127" t="s">
        <v>70</v>
      </c>
      <c r="K6" s="128"/>
      <c r="L6" s="128"/>
      <c r="M6" s="128"/>
    </row>
    <row r="7" spans="1:13" s="7" customFormat="1" ht="29.25" customHeight="1">
      <c r="A7" s="127"/>
      <c r="B7" s="127"/>
      <c r="C7" s="127"/>
      <c r="D7" s="127"/>
      <c r="E7" s="127"/>
      <c r="F7" s="127"/>
      <c r="G7" s="127"/>
      <c r="H7" s="127"/>
      <c r="I7" s="127"/>
      <c r="J7" s="127" t="s">
        <v>72</v>
      </c>
      <c r="K7" s="128"/>
      <c r="L7" s="127" t="s">
        <v>73</v>
      </c>
      <c r="M7" s="128"/>
    </row>
    <row r="8" spans="1:13" ht="15.75">
      <c r="A8" s="116" t="s">
        <v>9</v>
      </c>
      <c r="B8" s="117"/>
      <c r="C8" s="116" t="s">
        <v>10</v>
      </c>
      <c r="D8" s="117"/>
      <c r="E8" s="117"/>
      <c r="F8" s="117"/>
      <c r="G8" s="116" t="s">
        <v>11</v>
      </c>
      <c r="H8" s="117"/>
      <c r="I8" s="21" t="s">
        <v>12</v>
      </c>
      <c r="J8" s="116" t="s">
        <v>74</v>
      </c>
      <c r="K8" s="117"/>
      <c r="L8" s="116" t="s">
        <v>75</v>
      </c>
      <c r="M8" s="117"/>
    </row>
    <row r="9" spans="1:13" ht="28.5" customHeight="1">
      <c r="A9" s="118" t="s">
        <v>9</v>
      </c>
      <c r="B9" s="119"/>
      <c r="C9" s="118" t="s">
        <v>76</v>
      </c>
      <c r="D9" s="119"/>
      <c r="E9" s="119"/>
      <c r="F9" s="119"/>
      <c r="G9" s="120">
        <f>G10+G13+G17+G18</f>
        <v>74555000000</v>
      </c>
      <c r="H9" s="119"/>
      <c r="I9" s="22">
        <f>I10+I13+I17+I18</f>
        <v>149121841514</v>
      </c>
      <c r="J9" s="120">
        <f>I9-G9</f>
        <v>74566841514</v>
      </c>
      <c r="K9" s="119"/>
      <c r="L9" s="121">
        <f t="shared" ref="L9:L15" si="0">I9/G9</f>
        <v>2.0001588292401582</v>
      </c>
      <c r="M9" s="122"/>
    </row>
    <row r="10" spans="1:13" ht="22.5" customHeight="1">
      <c r="A10" s="107" t="s">
        <v>19</v>
      </c>
      <c r="B10" s="98"/>
      <c r="C10" s="107" t="s">
        <v>77</v>
      </c>
      <c r="D10" s="98"/>
      <c r="E10" s="98"/>
      <c r="F10" s="98"/>
      <c r="G10" s="108">
        <f>G11+G12</f>
        <v>1255000000</v>
      </c>
      <c r="H10" s="98"/>
      <c r="I10" s="23">
        <f>SUM(I11:I12)</f>
        <v>1371479287</v>
      </c>
      <c r="J10" s="108">
        <f>I10-G10</f>
        <v>116479287</v>
      </c>
      <c r="K10" s="108"/>
      <c r="L10" s="112">
        <f t="shared" si="0"/>
        <v>1.0928121808764941</v>
      </c>
      <c r="M10" s="115"/>
    </row>
    <row r="11" spans="1:13" ht="22.5" customHeight="1">
      <c r="A11" s="97" t="s">
        <v>11</v>
      </c>
      <c r="B11" s="98"/>
      <c r="C11" s="97" t="s">
        <v>78</v>
      </c>
      <c r="D11" s="98"/>
      <c r="E11" s="98"/>
      <c r="F11" s="98"/>
      <c r="G11" s="99">
        <v>345000000</v>
      </c>
      <c r="H11" s="99"/>
      <c r="I11" s="24">
        <v>540143178</v>
      </c>
      <c r="J11" s="99">
        <f>I11-G11</f>
        <v>195143178</v>
      </c>
      <c r="K11" s="99"/>
      <c r="L11" s="110">
        <f t="shared" si="0"/>
        <v>1.5656323999999999</v>
      </c>
      <c r="M11" s="111"/>
    </row>
    <row r="12" spans="1:13" ht="22.5" customHeight="1">
      <c r="A12" s="97" t="s">
        <v>12</v>
      </c>
      <c r="B12" s="98"/>
      <c r="C12" s="97" t="s">
        <v>79</v>
      </c>
      <c r="D12" s="98"/>
      <c r="E12" s="98"/>
      <c r="F12" s="98"/>
      <c r="G12" s="99">
        <v>910000000</v>
      </c>
      <c r="H12" s="98"/>
      <c r="I12" s="24">
        <v>831336109</v>
      </c>
      <c r="J12" s="99">
        <f t="shared" ref="J12:J22" si="1">I12-G12</f>
        <v>-78663891</v>
      </c>
      <c r="K12" s="99"/>
      <c r="L12" s="110">
        <f t="shared" si="0"/>
        <v>0.91355616373626369</v>
      </c>
      <c r="M12" s="111"/>
    </row>
    <row r="13" spans="1:13" ht="22.5" customHeight="1">
      <c r="A13" s="107" t="s">
        <v>60</v>
      </c>
      <c r="B13" s="98"/>
      <c r="C13" s="107" t="s">
        <v>80</v>
      </c>
      <c r="D13" s="98"/>
      <c r="E13" s="98"/>
      <c r="F13" s="98"/>
      <c r="G13" s="108">
        <f>SUM(G14:H16)</f>
        <v>73300000000</v>
      </c>
      <c r="H13" s="98"/>
      <c r="I13" s="23">
        <f>I14+I15+I16</f>
        <v>131772285092</v>
      </c>
      <c r="J13" s="108">
        <f>I13-G13</f>
        <v>58472285092</v>
      </c>
      <c r="K13" s="108"/>
      <c r="L13" s="112">
        <f t="shared" si="0"/>
        <v>1.7977119384993179</v>
      </c>
      <c r="M13" s="111"/>
    </row>
    <row r="14" spans="1:13" ht="22.5" customHeight="1">
      <c r="A14" s="97" t="s">
        <v>21</v>
      </c>
      <c r="B14" s="98"/>
      <c r="C14" s="97" t="s">
        <v>81</v>
      </c>
      <c r="D14" s="98"/>
      <c r="E14" s="98"/>
      <c r="F14" s="98"/>
      <c r="G14" s="99">
        <v>65988000000</v>
      </c>
      <c r="H14" s="98"/>
      <c r="I14" s="24">
        <v>65988000000</v>
      </c>
      <c r="J14" s="99">
        <f t="shared" si="1"/>
        <v>0</v>
      </c>
      <c r="K14" s="99"/>
      <c r="L14" s="110">
        <f t="shared" si="0"/>
        <v>1</v>
      </c>
      <c r="M14" s="111"/>
    </row>
    <row r="15" spans="1:13" ht="22.5" customHeight="1">
      <c r="A15" s="97" t="s">
        <v>21</v>
      </c>
      <c r="B15" s="98"/>
      <c r="C15" s="97" t="s">
        <v>170</v>
      </c>
      <c r="D15" s="98"/>
      <c r="E15" s="98"/>
      <c r="F15" s="98"/>
      <c r="G15" s="99">
        <v>7312000000</v>
      </c>
      <c r="H15" s="98"/>
      <c r="I15" s="24">
        <v>4768000000</v>
      </c>
      <c r="J15" s="99">
        <f>I15-G15</f>
        <v>-2544000000</v>
      </c>
      <c r="K15" s="99"/>
      <c r="L15" s="110">
        <f t="shared" si="0"/>
        <v>0.65207877461706787</v>
      </c>
      <c r="M15" s="111"/>
    </row>
    <row r="16" spans="1:13" ht="22.5" customHeight="1">
      <c r="A16" s="97" t="s">
        <v>21</v>
      </c>
      <c r="B16" s="98"/>
      <c r="C16" s="97" t="s">
        <v>82</v>
      </c>
      <c r="D16" s="98"/>
      <c r="E16" s="98"/>
      <c r="F16" s="98"/>
      <c r="G16" s="99">
        <v>0</v>
      </c>
      <c r="H16" s="98"/>
      <c r="I16" s="24">
        <f>62066285092-1050000000</f>
        <v>61016285092</v>
      </c>
      <c r="J16" s="99">
        <f t="shared" si="1"/>
        <v>61016285092</v>
      </c>
      <c r="K16" s="99"/>
      <c r="L16" s="112"/>
      <c r="M16" s="111"/>
    </row>
    <row r="17" spans="1:13" ht="22.5" customHeight="1">
      <c r="A17" s="107" t="s">
        <v>61</v>
      </c>
      <c r="B17" s="98"/>
      <c r="C17" s="107" t="s">
        <v>83</v>
      </c>
      <c r="D17" s="98"/>
      <c r="E17" s="98"/>
      <c r="F17" s="98"/>
      <c r="G17" s="108">
        <v>0</v>
      </c>
      <c r="H17" s="98"/>
      <c r="I17" s="23">
        <v>1363282764</v>
      </c>
      <c r="J17" s="108">
        <f t="shared" si="1"/>
        <v>1363282764</v>
      </c>
      <c r="K17" s="108"/>
      <c r="L17" s="112"/>
      <c r="M17" s="111"/>
    </row>
    <row r="18" spans="1:13" ht="27.75" customHeight="1">
      <c r="A18" s="107" t="s">
        <v>62</v>
      </c>
      <c r="B18" s="98"/>
      <c r="C18" s="107" t="s">
        <v>84</v>
      </c>
      <c r="D18" s="98"/>
      <c r="E18" s="98"/>
      <c r="F18" s="98"/>
      <c r="G18" s="108">
        <v>0</v>
      </c>
      <c r="H18" s="98"/>
      <c r="I18" s="23">
        <v>14614794371</v>
      </c>
      <c r="J18" s="108">
        <f t="shared" si="1"/>
        <v>14614794371</v>
      </c>
      <c r="K18" s="108"/>
      <c r="L18" s="112"/>
      <c r="M18" s="111"/>
    </row>
    <row r="19" spans="1:13" ht="22.5" customHeight="1">
      <c r="A19" s="107" t="s">
        <v>10</v>
      </c>
      <c r="B19" s="98"/>
      <c r="C19" s="107" t="s">
        <v>86</v>
      </c>
      <c r="D19" s="98"/>
      <c r="E19" s="98"/>
      <c r="F19" s="98"/>
      <c r="G19" s="108">
        <f>G20</f>
        <v>74555000000</v>
      </c>
      <c r="H19" s="98"/>
      <c r="I19" s="23">
        <f>I20+I27+I30</f>
        <v>146180965167</v>
      </c>
      <c r="J19" s="108">
        <f t="shared" si="1"/>
        <v>71625965167</v>
      </c>
      <c r="K19" s="108"/>
      <c r="L19" s="112">
        <f>I19/G19</f>
        <v>1.9607130999530549</v>
      </c>
      <c r="M19" s="115"/>
    </row>
    <row r="20" spans="1:13" ht="22.5" customHeight="1">
      <c r="A20" s="107" t="s">
        <v>19</v>
      </c>
      <c r="B20" s="98"/>
      <c r="C20" s="107" t="s">
        <v>87</v>
      </c>
      <c r="D20" s="98"/>
      <c r="E20" s="98"/>
      <c r="F20" s="98"/>
      <c r="G20" s="108">
        <f>G21+G22+G23+G24+G25+G26</f>
        <v>74555000000</v>
      </c>
      <c r="H20" s="98"/>
      <c r="I20" s="23">
        <f>I21+I22</f>
        <v>123723957264</v>
      </c>
      <c r="J20" s="108">
        <f t="shared" si="1"/>
        <v>49168957264</v>
      </c>
      <c r="K20" s="108"/>
      <c r="L20" s="112">
        <f>I20/G20</f>
        <v>1.6594991249949702</v>
      </c>
      <c r="M20" s="115"/>
    </row>
    <row r="21" spans="1:13" ht="22.5" customHeight="1">
      <c r="A21" s="113" t="s">
        <v>11</v>
      </c>
      <c r="B21" s="114"/>
      <c r="C21" s="97" t="s">
        <v>88</v>
      </c>
      <c r="D21" s="98"/>
      <c r="E21" s="98"/>
      <c r="F21" s="98"/>
      <c r="G21" s="99">
        <v>0</v>
      </c>
      <c r="H21" s="98"/>
      <c r="I21" s="24">
        <f>1300000000+20819018+14900000</f>
        <v>1335719018</v>
      </c>
      <c r="J21" s="99">
        <f t="shared" si="1"/>
        <v>1335719018</v>
      </c>
      <c r="K21" s="99"/>
      <c r="L21" s="112"/>
      <c r="M21" s="111"/>
    </row>
    <row r="22" spans="1:13" ht="22.5" customHeight="1">
      <c r="A22" s="113" t="s">
        <v>12</v>
      </c>
      <c r="B22" s="114"/>
      <c r="C22" s="97" t="s">
        <v>89</v>
      </c>
      <c r="D22" s="98"/>
      <c r="E22" s="98"/>
      <c r="F22" s="98"/>
      <c r="G22" s="99">
        <v>73093000000</v>
      </c>
      <c r="H22" s="98"/>
      <c r="I22" s="24">
        <f>122411057671-73005124+50185699</f>
        <v>122388238246</v>
      </c>
      <c r="J22" s="99">
        <f t="shared" si="1"/>
        <v>49295238246</v>
      </c>
      <c r="K22" s="99"/>
      <c r="L22" s="112">
        <f>I22/G22</f>
        <v>1.6744180461330087</v>
      </c>
      <c r="M22" s="111"/>
    </row>
    <row r="23" spans="1:13" ht="27" customHeight="1">
      <c r="A23" s="113" t="s">
        <v>13</v>
      </c>
      <c r="B23" s="114"/>
      <c r="C23" s="97" t="s">
        <v>90</v>
      </c>
      <c r="D23" s="98"/>
      <c r="E23" s="98"/>
      <c r="F23" s="98"/>
      <c r="G23" s="99">
        <v>0</v>
      </c>
      <c r="H23" s="98"/>
      <c r="I23" s="24">
        <v>0</v>
      </c>
      <c r="J23" s="99">
        <v>0</v>
      </c>
      <c r="K23" s="98"/>
      <c r="L23" s="110"/>
      <c r="M23" s="111"/>
    </row>
    <row r="24" spans="1:13" ht="22.5" customHeight="1">
      <c r="A24" s="113" t="s">
        <v>14</v>
      </c>
      <c r="B24" s="114"/>
      <c r="C24" s="97" t="s">
        <v>91</v>
      </c>
      <c r="D24" s="98"/>
      <c r="E24" s="98"/>
      <c r="F24" s="98"/>
      <c r="G24" s="99">
        <v>0</v>
      </c>
      <c r="H24" s="98"/>
      <c r="I24" s="24">
        <v>0</v>
      </c>
      <c r="J24" s="99">
        <v>0</v>
      </c>
      <c r="K24" s="98"/>
      <c r="L24" s="110"/>
      <c r="M24" s="111"/>
    </row>
    <row r="25" spans="1:13" ht="22.5" customHeight="1">
      <c r="A25" s="113" t="s">
        <v>34</v>
      </c>
      <c r="B25" s="114"/>
      <c r="C25" s="97" t="s">
        <v>92</v>
      </c>
      <c r="D25" s="98"/>
      <c r="E25" s="98"/>
      <c r="F25" s="98"/>
      <c r="G25" s="99">
        <v>0</v>
      </c>
      <c r="H25" s="98"/>
      <c r="I25" s="24">
        <v>0</v>
      </c>
      <c r="J25" s="99">
        <v>0</v>
      </c>
      <c r="K25" s="98"/>
      <c r="L25" s="110"/>
      <c r="M25" s="111"/>
    </row>
    <row r="26" spans="1:13" ht="22.5" customHeight="1">
      <c r="A26" s="113" t="s">
        <v>36</v>
      </c>
      <c r="B26" s="114"/>
      <c r="C26" s="97" t="s">
        <v>93</v>
      </c>
      <c r="D26" s="98"/>
      <c r="E26" s="98"/>
      <c r="F26" s="98"/>
      <c r="G26" s="99">
        <v>1462000000</v>
      </c>
      <c r="H26" s="98"/>
      <c r="I26" s="24">
        <v>0</v>
      </c>
      <c r="J26" s="99">
        <v>0</v>
      </c>
      <c r="K26" s="98"/>
      <c r="L26" s="110"/>
      <c r="M26" s="111"/>
    </row>
    <row r="27" spans="1:13" ht="22.5" customHeight="1">
      <c r="A27" s="107" t="s">
        <v>60</v>
      </c>
      <c r="B27" s="98"/>
      <c r="C27" s="107" t="s">
        <v>94</v>
      </c>
      <c r="D27" s="98"/>
      <c r="E27" s="98"/>
      <c r="F27" s="98"/>
      <c r="G27" s="108">
        <f>SUM(G28:H29)</f>
        <v>0</v>
      </c>
      <c r="H27" s="98"/>
      <c r="I27" s="23">
        <f>SUM(I28:I29)</f>
        <v>1408273260</v>
      </c>
      <c r="J27" s="108">
        <v>0</v>
      </c>
      <c r="K27" s="98"/>
      <c r="L27" s="112"/>
      <c r="M27" s="111"/>
    </row>
    <row r="28" spans="1:13" ht="22.5" customHeight="1">
      <c r="A28" s="113" t="s">
        <v>11</v>
      </c>
      <c r="B28" s="114"/>
      <c r="C28" s="97" t="s">
        <v>95</v>
      </c>
      <c r="D28" s="98"/>
      <c r="E28" s="98"/>
      <c r="F28" s="98"/>
      <c r="G28" s="99">
        <v>0</v>
      </c>
      <c r="H28" s="98"/>
      <c r="I28" s="24">
        <v>1408273260</v>
      </c>
      <c r="J28" s="99">
        <v>0</v>
      </c>
      <c r="K28" s="98"/>
      <c r="L28" s="110"/>
      <c r="M28" s="111"/>
    </row>
    <row r="29" spans="1:13" ht="22.5" customHeight="1">
      <c r="A29" s="113" t="s">
        <v>12</v>
      </c>
      <c r="B29" s="114"/>
      <c r="C29" s="97" t="s">
        <v>96</v>
      </c>
      <c r="D29" s="98"/>
      <c r="E29" s="98"/>
      <c r="F29" s="98"/>
      <c r="G29" s="99">
        <v>0</v>
      </c>
      <c r="H29" s="98"/>
      <c r="I29" s="24">
        <v>0</v>
      </c>
      <c r="J29" s="99">
        <v>0</v>
      </c>
      <c r="K29" s="98"/>
      <c r="L29" s="110"/>
      <c r="M29" s="111"/>
    </row>
    <row r="30" spans="1:13" ht="26.25" customHeight="1">
      <c r="A30" s="107" t="s">
        <v>61</v>
      </c>
      <c r="B30" s="98"/>
      <c r="C30" s="107" t="s">
        <v>97</v>
      </c>
      <c r="D30" s="98"/>
      <c r="E30" s="98"/>
      <c r="F30" s="98"/>
      <c r="G30" s="108">
        <v>0</v>
      </c>
      <c r="H30" s="98"/>
      <c r="I30" s="23">
        <v>21048734643</v>
      </c>
      <c r="J30" s="108">
        <v>0</v>
      </c>
      <c r="K30" s="98"/>
      <c r="L30" s="112"/>
      <c r="M30" s="111"/>
    </row>
    <row r="31" spans="1:13" ht="26.25" customHeight="1">
      <c r="A31" s="97" t="s">
        <v>62</v>
      </c>
      <c r="B31" s="98"/>
      <c r="C31" s="97" t="s">
        <v>98</v>
      </c>
      <c r="D31" s="98"/>
      <c r="E31" s="98"/>
      <c r="F31" s="98"/>
      <c r="G31" s="99">
        <v>0</v>
      </c>
      <c r="H31" s="98"/>
      <c r="I31" s="24">
        <v>0</v>
      </c>
      <c r="J31" s="99">
        <v>0</v>
      </c>
      <c r="K31" s="98"/>
      <c r="L31" s="110"/>
      <c r="M31" s="111"/>
    </row>
    <row r="32" spans="1:13" ht="26.25" customHeight="1">
      <c r="A32" s="97" t="s">
        <v>63</v>
      </c>
      <c r="B32" s="98"/>
      <c r="C32" s="97" t="s">
        <v>99</v>
      </c>
      <c r="D32" s="98"/>
      <c r="E32" s="98"/>
      <c r="F32" s="98"/>
      <c r="G32" s="99">
        <v>0</v>
      </c>
      <c r="H32" s="98"/>
      <c r="I32" s="24">
        <v>0</v>
      </c>
      <c r="J32" s="99">
        <v>0</v>
      </c>
      <c r="K32" s="98"/>
      <c r="L32" s="110"/>
      <c r="M32" s="111"/>
    </row>
    <row r="33" spans="1:13" ht="33" customHeight="1">
      <c r="A33" s="107" t="s">
        <v>66</v>
      </c>
      <c r="B33" s="98"/>
      <c r="C33" s="107" t="s">
        <v>100</v>
      </c>
      <c r="D33" s="98"/>
      <c r="E33" s="98"/>
      <c r="F33" s="98"/>
      <c r="G33" s="108">
        <v>0</v>
      </c>
      <c r="H33" s="98"/>
      <c r="I33" s="23">
        <v>0</v>
      </c>
      <c r="J33" s="108">
        <v>0</v>
      </c>
      <c r="K33" s="98"/>
      <c r="L33" s="112"/>
      <c r="M33" s="111"/>
    </row>
    <row r="34" spans="1:13" ht="27" customHeight="1">
      <c r="A34" s="107" t="s">
        <v>68</v>
      </c>
      <c r="B34" s="98"/>
      <c r="C34" s="107" t="s">
        <v>101</v>
      </c>
      <c r="D34" s="98"/>
      <c r="E34" s="98"/>
      <c r="F34" s="98"/>
      <c r="G34" s="108">
        <v>0</v>
      </c>
      <c r="H34" s="98"/>
      <c r="I34" s="23">
        <v>0</v>
      </c>
      <c r="J34" s="108">
        <v>0</v>
      </c>
      <c r="K34" s="98"/>
      <c r="L34" s="112"/>
      <c r="M34" s="111"/>
    </row>
    <row r="35" spans="1:13" ht="27" customHeight="1">
      <c r="A35" s="97" t="s">
        <v>19</v>
      </c>
      <c r="B35" s="98"/>
      <c r="C35" s="97" t="s">
        <v>102</v>
      </c>
      <c r="D35" s="98"/>
      <c r="E35" s="98"/>
      <c r="F35" s="98"/>
      <c r="G35" s="99">
        <v>0</v>
      </c>
      <c r="H35" s="98"/>
      <c r="I35" s="24">
        <v>0</v>
      </c>
      <c r="J35" s="99">
        <v>0</v>
      </c>
      <c r="K35" s="98"/>
      <c r="L35" s="110"/>
      <c r="M35" s="111"/>
    </row>
    <row r="36" spans="1:13" ht="30.75" customHeight="1">
      <c r="A36" s="97" t="s">
        <v>60</v>
      </c>
      <c r="B36" s="98"/>
      <c r="C36" s="97" t="s">
        <v>103</v>
      </c>
      <c r="D36" s="98"/>
      <c r="E36" s="98"/>
      <c r="F36" s="98"/>
      <c r="G36" s="99">
        <v>0</v>
      </c>
      <c r="H36" s="98"/>
      <c r="I36" s="24">
        <v>0</v>
      </c>
      <c r="J36" s="99">
        <v>0</v>
      </c>
      <c r="K36" s="98"/>
      <c r="L36" s="110"/>
      <c r="M36" s="111"/>
    </row>
    <row r="37" spans="1:13" ht="26.25" customHeight="1">
      <c r="A37" s="107" t="s">
        <v>104</v>
      </c>
      <c r="B37" s="98"/>
      <c r="C37" s="107" t="s">
        <v>105</v>
      </c>
      <c r="D37" s="98"/>
      <c r="E37" s="98"/>
      <c r="F37" s="98"/>
      <c r="G37" s="108">
        <v>0</v>
      </c>
      <c r="H37" s="98"/>
      <c r="I37" s="23">
        <v>0</v>
      </c>
      <c r="J37" s="108">
        <v>0</v>
      </c>
      <c r="K37" s="98"/>
      <c r="L37" s="109"/>
      <c r="M37" s="101"/>
    </row>
    <row r="38" spans="1:13" ht="22.5" customHeight="1">
      <c r="A38" s="97" t="s">
        <v>19</v>
      </c>
      <c r="B38" s="98"/>
      <c r="C38" s="97" t="s">
        <v>106</v>
      </c>
      <c r="D38" s="98"/>
      <c r="E38" s="98"/>
      <c r="F38" s="98"/>
      <c r="G38" s="99">
        <v>0</v>
      </c>
      <c r="H38" s="98"/>
      <c r="I38" s="24">
        <v>0</v>
      </c>
      <c r="J38" s="99">
        <v>0</v>
      </c>
      <c r="K38" s="98"/>
      <c r="L38" s="100"/>
      <c r="M38" s="101"/>
    </row>
    <row r="39" spans="1:13" ht="22.5" customHeight="1">
      <c r="A39" s="97" t="s">
        <v>60</v>
      </c>
      <c r="B39" s="98"/>
      <c r="C39" s="97" t="s">
        <v>107</v>
      </c>
      <c r="D39" s="98"/>
      <c r="E39" s="98"/>
      <c r="F39" s="98"/>
      <c r="G39" s="99">
        <v>0</v>
      </c>
      <c r="H39" s="98"/>
      <c r="I39" s="24">
        <v>0</v>
      </c>
      <c r="J39" s="99">
        <v>0</v>
      </c>
      <c r="K39" s="98"/>
      <c r="L39" s="100"/>
      <c r="M39" s="101"/>
    </row>
    <row r="40" spans="1:13" ht="29.25" customHeight="1">
      <c r="A40" s="107" t="s">
        <v>108</v>
      </c>
      <c r="B40" s="98"/>
      <c r="C40" s="107" t="s">
        <v>109</v>
      </c>
      <c r="D40" s="98"/>
      <c r="E40" s="98"/>
      <c r="F40" s="98"/>
      <c r="G40" s="108">
        <v>0</v>
      </c>
      <c r="H40" s="98"/>
      <c r="I40" s="23"/>
      <c r="J40" s="108">
        <v>0</v>
      </c>
      <c r="K40" s="98"/>
      <c r="L40" s="109"/>
      <c r="M40" s="101"/>
    </row>
    <row r="41" spans="1:13" s="19" customFormat="1" ht="28.5" customHeight="1">
      <c r="A41" s="102" t="s">
        <v>110</v>
      </c>
      <c r="B41" s="103"/>
      <c r="C41" s="102" t="s">
        <v>111</v>
      </c>
      <c r="D41" s="103"/>
      <c r="E41" s="103"/>
      <c r="F41" s="103"/>
      <c r="G41" s="104">
        <v>0</v>
      </c>
      <c r="H41" s="103"/>
      <c r="I41" s="25">
        <f>I9-I19</f>
        <v>2940876347</v>
      </c>
      <c r="J41" s="104">
        <v>0</v>
      </c>
      <c r="K41" s="103"/>
      <c r="L41" s="105"/>
      <c r="M41" s="106"/>
    </row>
    <row r="42" spans="1:13" ht="30.75" customHeight="1">
      <c r="I42" s="20"/>
    </row>
    <row r="43" spans="1:13" ht="7.9" customHeight="1"/>
  </sheetData>
  <mergeCells count="181">
    <mergeCell ref="A3:M3"/>
    <mergeCell ref="A5:M5"/>
    <mergeCell ref="J6:M6"/>
    <mergeCell ref="A6:B7"/>
    <mergeCell ref="C6:F7"/>
    <mergeCell ref="G6:H7"/>
    <mergeCell ref="I6:I7"/>
    <mergeCell ref="J7:K7"/>
    <mergeCell ref="L7:M7"/>
    <mergeCell ref="A8:B8"/>
    <mergeCell ref="C8:F8"/>
    <mergeCell ref="G8:H8"/>
    <mergeCell ref="J8:K8"/>
    <mergeCell ref="L8:M8"/>
    <mergeCell ref="A9:B9"/>
    <mergeCell ref="C9:F9"/>
    <mergeCell ref="G9:H9"/>
    <mergeCell ref="J9:K9"/>
    <mergeCell ref="L9:M9"/>
    <mergeCell ref="A10:B10"/>
    <mergeCell ref="C10:F10"/>
    <mergeCell ref="G10:H10"/>
    <mergeCell ref="J10:K10"/>
    <mergeCell ref="L10:M10"/>
    <mergeCell ref="A11:B11"/>
    <mergeCell ref="C11:F11"/>
    <mergeCell ref="G11:H11"/>
    <mergeCell ref="J11:K11"/>
    <mergeCell ref="L11:M11"/>
    <mergeCell ref="A12:B12"/>
    <mergeCell ref="C12:F12"/>
    <mergeCell ref="G12:H12"/>
    <mergeCell ref="J12:K12"/>
    <mergeCell ref="L12:M12"/>
    <mergeCell ref="A13:B13"/>
    <mergeCell ref="C13:F13"/>
    <mergeCell ref="G13:H13"/>
    <mergeCell ref="J13:K13"/>
    <mergeCell ref="L13:M13"/>
    <mergeCell ref="A14:B14"/>
    <mergeCell ref="C14:F14"/>
    <mergeCell ref="G14:H14"/>
    <mergeCell ref="J14:K14"/>
    <mergeCell ref="L14:M14"/>
    <mergeCell ref="A15:B15"/>
    <mergeCell ref="C15:F15"/>
    <mergeCell ref="G15:H15"/>
    <mergeCell ref="J15:K15"/>
    <mergeCell ref="L15:M15"/>
    <mergeCell ref="A16:B16"/>
    <mergeCell ref="C16:F16"/>
    <mergeCell ref="G16:H16"/>
    <mergeCell ref="J16:K16"/>
    <mergeCell ref="L16:M16"/>
    <mergeCell ref="A17:B17"/>
    <mergeCell ref="C17:F17"/>
    <mergeCell ref="G17:H17"/>
    <mergeCell ref="J17:K17"/>
    <mergeCell ref="L17:M17"/>
    <mergeCell ref="A18:B18"/>
    <mergeCell ref="C18:F18"/>
    <mergeCell ref="G18:H18"/>
    <mergeCell ref="J18:K18"/>
    <mergeCell ref="L18:M18"/>
    <mergeCell ref="A19:B19"/>
    <mergeCell ref="C19:F19"/>
    <mergeCell ref="G19:H19"/>
    <mergeCell ref="J19:K19"/>
    <mergeCell ref="L19:M19"/>
    <mergeCell ref="A20:B20"/>
    <mergeCell ref="C20:F20"/>
    <mergeCell ref="G20:H20"/>
    <mergeCell ref="J20:K20"/>
    <mergeCell ref="L20:M20"/>
    <mergeCell ref="A21:B21"/>
    <mergeCell ref="C21:F21"/>
    <mergeCell ref="G21:H21"/>
    <mergeCell ref="J21:K21"/>
    <mergeCell ref="L21:M21"/>
    <mergeCell ref="A22:B22"/>
    <mergeCell ref="C22:F22"/>
    <mergeCell ref="G22:H22"/>
    <mergeCell ref="J22:K22"/>
    <mergeCell ref="L22:M22"/>
    <mergeCell ref="A23:B23"/>
    <mergeCell ref="C23:F23"/>
    <mergeCell ref="G23:H23"/>
    <mergeCell ref="J23:K23"/>
    <mergeCell ref="L23:M23"/>
    <mergeCell ref="A24:B24"/>
    <mergeCell ref="C24:F24"/>
    <mergeCell ref="G24:H24"/>
    <mergeCell ref="J24:K24"/>
    <mergeCell ref="L24:M24"/>
    <mergeCell ref="A25:B25"/>
    <mergeCell ref="C25:F25"/>
    <mergeCell ref="G25:H25"/>
    <mergeCell ref="J25:K25"/>
    <mergeCell ref="L25:M25"/>
    <mergeCell ref="A26:B26"/>
    <mergeCell ref="C26:F26"/>
    <mergeCell ref="G26:H26"/>
    <mergeCell ref="J26:K26"/>
    <mergeCell ref="L26:M26"/>
    <mergeCell ref="A27:B27"/>
    <mergeCell ref="C27:F27"/>
    <mergeCell ref="G27:H27"/>
    <mergeCell ref="J27:K27"/>
    <mergeCell ref="L27:M27"/>
    <mergeCell ref="A28:B28"/>
    <mergeCell ref="C28:F28"/>
    <mergeCell ref="G28:H28"/>
    <mergeCell ref="J28:K28"/>
    <mergeCell ref="L28:M28"/>
    <mergeCell ref="A29:B29"/>
    <mergeCell ref="C29:F29"/>
    <mergeCell ref="G29:H29"/>
    <mergeCell ref="J29:K29"/>
    <mergeCell ref="L29:M29"/>
    <mergeCell ref="A30:B30"/>
    <mergeCell ref="C30:F30"/>
    <mergeCell ref="G30:H30"/>
    <mergeCell ref="J30:K30"/>
    <mergeCell ref="L30:M30"/>
    <mergeCell ref="A31:B31"/>
    <mergeCell ref="C31:F31"/>
    <mergeCell ref="G31:H31"/>
    <mergeCell ref="J31:K31"/>
    <mergeCell ref="L31:M31"/>
    <mergeCell ref="A32:B32"/>
    <mergeCell ref="C32:F32"/>
    <mergeCell ref="G32:H32"/>
    <mergeCell ref="J32:K32"/>
    <mergeCell ref="L32:M32"/>
    <mergeCell ref="A33:B33"/>
    <mergeCell ref="C33:F33"/>
    <mergeCell ref="G33:H33"/>
    <mergeCell ref="J33:K33"/>
    <mergeCell ref="L33:M33"/>
    <mergeCell ref="G36:H36"/>
    <mergeCell ref="J36:K36"/>
    <mergeCell ref="L36:M36"/>
    <mergeCell ref="A37:B37"/>
    <mergeCell ref="C37:F37"/>
    <mergeCell ref="G37:H37"/>
    <mergeCell ref="J37:K37"/>
    <mergeCell ref="L37:M37"/>
    <mergeCell ref="A34:B34"/>
    <mergeCell ref="C34:F34"/>
    <mergeCell ref="G34:H34"/>
    <mergeCell ref="J34:K34"/>
    <mergeCell ref="L34:M34"/>
    <mergeCell ref="A35:B35"/>
    <mergeCell ref="C35:F35"/>
    <mergeCell ref="G35:H35"/>
    <mergeCell ref="J35:K35"/>
    <mergeCell ref="L35:M35"/>
    <mergeCell ref="A1:M1"/>
    <mergeCell ref="A4:M4"/>
    <mergeCell ref="A38:B38"/>
    <mergeCell ref="C38:F38"/>
    <mergeCell ref="G38:H38"/>
    <mergeCell ref="J38:K38"/>
    <mergeCell ref="L38:M38"/>
    <mergeCell ref="A41:B41"/>
    <mergeCell ref="C41:F41"/>
    <mergeCell ref="G41:H41"/>
    <mergeCell ref="J41:K41"/>
    <mergeCell ref="L41:M41"/>
    <mergeCell ref="A39:B39"/>
    <mergeCell ref="C39:F39"/>
    <mergeCell ref="G39:H39"/>
    <mergeCell ref="J39:K39"/>
    <mergeCell ref="L39:M39"/>
    <mergeCell ref="A40:B40"/>
    <mergeCell ref="C40:F40"/>
    <mergeCell ref="G40:H40"/>
    <mergeCell ref="J40:K40"/>
    <mergeCell ref="L40:M40"/>
    <mergeCell ref="A36:B36"/>
    <mergeCell ref="C36:F36"/>
  </mergeCells>
  <pageMargins left="0.47244094488188981" right="0.31496062992125984" top="0.35433070866141736" bottom="0.39370078740157483" header="0.31496062992125984" footer="0.31496062992125984"/>
  <pageSetup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3F792-2117-4C4A-A0E1-69CA5EFB7607}">
  <dimension ref="A1:O45"/>
  <sheetViews>
    <sheetView zoomScaleNormal="100" workbookViewId="0">
      <selection activeCell="K43" sqref="K43"/>
    </sheetView>
  </sheetViews>
  <sheetFormatPr defaultColWidth="8.75" defaultRowHeight="15"/>
  <cols>
    <col min="1" max="1" width="5.875" style="4" customWidth="1"/>
    <col min="2" max="2" width="13.75" style="5" customWidth="1"/>
    <col min="3" max="3" width="8" style="5" customWidth="1"/>
    <col min="4" max="4" width="3.625" style="5" customWidth="1"/>
    <col min="5" max="5" width="7" style="5" customWidth="1"/>
    <col min="6" max="6" width="7.375" style="5" customWidth="1"/>
    <col min="7" max="7" width="2.875" style="5" customWidth="1"/>
    <col min="8" max="8" width="7.875" style="5" customWidth="1"/>
    <col min="9" max="9" width="3.375" style="5" customWidth="1"/>
    <col min="10" max="10" width="13.25" style="5" customWidth="1"/>
    <col min="11" max="11" width="7.625" style="5" customWidth="1"/>
    <col min="12" max="12" width="7.375" style="5" customWidth="1"/>
    <col min="13" max="13" width="9.625" style="11" customWidth="1"/>
    <col min="14" max="14" width="5.125" style="5" customWidth="1"/>
    <col min="15" max="15" width="4.75" style="5" customWidth="1"/>
    <col min="16" max="16" width="0" style="5" hidden="1" customWidth="1"/>
    <col min="17" max="17" width="1" style="5" customWidth="1"/>
    <col min="18" max="16384" width="8.75" style="5"/>
  </cols>
  <sheetData>
    <row r="1" spans="1:15" ht="24.75" customHeight="1">
      <c r="A1" s="95" t="s">
        <v>254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</row>
    <row r="2" spans="1:15" ht="12.75" customHeight="1"/>
    <row r="3" spans="1:15" ht="18.75">
      <c r="A3" s="158" t="s">
        <v>255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</row>
    <row r="4" spans="1:15" ht="16.5">
      <c r="A4" s="96" t="s">
        <v>253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</row>
    <row r="5" spans="1:15" ht="18" customHeight="1">
      <c r="A5" s="160" t="s">
        <v>169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</row>
    <row r="6" spans="1:15" s="1" customFormat="1" ht="15.75">
      <c r="A6" s="152" t="s">
        <v>4</v>
      </c>
      <c r="B6" s="152" t="s">
        <v>5</v>
      </c>
      <c r="C6" s="152"/>
      <c r="D6" s="152"/>
      <c r="E6" s="161" t="s">
        <v>1</v>
      </c>
      <c r="F6" s="162"/>
      <c r="G6" s="162"/>
      <c r="H6" s="162"/>
      <c r="I6" s="151"/>
      <c r="J6" s="163" t="s">
        <v>2</v>
      </c>
      <c r="K6" s="164"/>
      <c r="L6" s="165"/>
      <c r="M6" s="163" t="s">
        <v>3</v>
      </c>
      <c r="N6" s="164"/>
      <c r="O6" s="165"/>
    </row>
    <row r="7" spans="1:15" s="1" customFormat="1" ht="15.75">
      <c r="A7" s="152"/>
      <c r="B7" s="152"/>
      <c r="C7" s="152"/>
      <c r="D7" s="152"/>
      <c r="E7" s="161" t="s">
        <v>6</v>
      </c>
      <c r="F7" s="151"/>
      <c r="G7" s="150" t="s">
        <v>7</v>
      </c>
      <c r="H7" s="162"/>
      <c r="I7" s="151"/>
      <c r="J7" s="8" t="s">
        <v>6</v>
      </c>
      <c r="K7" s="150" t="s">
        <v>8</v>
      </c>
      <c r="L7" s="151"/>
      <c r="M7" s="9" t="s">
        <v>6</v>
      </c>
      <c r="N7" s="150" t="s">
        <v>7</v>
      </c>
      <c r="O7" s="151"/>
    </row>
    <row r="8" spans="1:15" s="1" customFormat="1" ht="15.75">
      <c r="A8" s="10" t="s">
        <v>9</v>
      </c>
      <c r="B8" s="147" t="s">
        <v>10</v>
      </c>
      <c r="C8" s="148"/>
      <c r="D8" s="149"/>
      <c r="E8" s="147" t="s">
        <v>11</v>
      </c>
      <c r="F8" s="149"/>
      <c r="G8" s="147" t="s">
        <v>12</v>
      </c>
      <c r="H8" s="148"/>
      <c r="I8" s="149"/>
      <c r="J8" s="8" t="s">
        <v>13</v>
      </c>
      <c r="K8" s="150" t="s">
        <v>14</v>
      </c>
      <c r="L8" s="151"/>
      <c r="M8" s="9" t="s">
        <v>15</v>
      </c>
      <c r="N8" s="150" t="s">
        <v>16</v>
      </c>
      <c r="O8" s="151"/>
    </row>
    <row r="9" spans="1:15" s="3" customFormat="1" ht="33.950000000000003" customHeight="1">
      <c r="A9" s="26"/>
      <c r="B9" s="153" t="s">
        <v>17</v>
      </c>
      <c r="C9" s="154"/>
      <c r="D9" s="154"/>
      <c r="E9" s="155">
        <f>E10+E38+E41+E42</f>
        <v>8685000000</v>
      </c>
      <c r="F9" s="154"/>
      <c r="G9" s="155">
        <f>G10+G39+G40+G41+G42</f>
        <v>74555000000</v>
      </c>
      <c r="H9" s="154"/>
      <c r="I9" s="154"/>
      <c r="J9" s="27">
        <f>J10</f>
        <v>9000425678</v>
      </c>
      <c r="K9" s="155">
        <f>K10+K38+K39+K40+K41+K42</f>
        <v>149121841514</v>
      </c>
      <c r="L9" s="154"/>
      <c r="M9" s="28">
        <f>J9/E9</f>
        <v>1.0363184430627519</v>
      </c>
      <c r="N9" s="156">
        <f>K9/G9</f>
        <v>2.0001588292401582</v>
      </c>
      <c r="O9" s="157"/>
    </row>
    <row r="10" spans="1:15" s="1" customFormat="1" ht="15.75">
      <c r="A10" s="29" t="s">
        <v>9</v>
      </c>
      <c r="B10" s="130" t="s">
        <v>18</v>
      </c>
      <c r="C10" s="131"/>
      <c r="D10" s="131"/>
      <c r="E10" s="132">
        <f>E11+E37</f>
        <v>8685000000</v>
      </c>
      <c r="F10" s="131"/>
      <c r="G10" s="132">
        <f>G11</f>
        <v>1255000000</v>
      </c>
      <c r="H10" s="131"/>
      <c r="I10" s="131"/>
      <c r="J10" s="30">
        <f>J11</f>
        <v>9000425678</v>
      </c>
      <c r="K10" s="132">
        <f>K11</f>
        <v>1371479287</v>
      </c>
      <c r="L10" s="131"/>
      <c r="M10" s="31">
        <f>J10/E10</f>
        <v>1.0363184430627519</v>
      </c>
      <c r="N10" s="133">
        <f>K10/G10</f>
        <v>1.0928121808764941</v>
      </c>
      <c r="O10" s="134"/>
    </row>
    <row r="11" spans="1:15" s="1" customFormat="1" ht="15.75">
      <c r="A11" s="29" t="s">
        <v>19</v>
      </c>
      <c r="B11" s="130" t="s">
        <v>20</v>
      </c>
      <c r="C11" s="131"/>
      <c r="D11" s="131"/>
      <c r="E11" s="132">
        <f>E12+E19+E26+E27+E28+E29+E32+E33+E34+E35+E36</f>
        <v>8685000000</v>
      </c>
      <c r="F11" s="131"/>
      <c r="G11" s="132">
        <f>G12+G19+G26+G28+G29+G32+G33+G34+G35+G36</f>
        <v>1255000000</v>
      </c>
      <c r="H11" s="131"/>
      <c r="I11" s="131"/>
      <c r="J11" s="30">
        <f>J12+J19+J26+J27+J28+J29+J32+J33+J34+J35+J36</f>
        <v>9000425678</v>
      </c>
      <c r="K11" s="132">
        <f>K12+K19+K28+K26+K27+K33+K34+K35+K36+K29</f>
        <v>1371479287</v>
      </c>
      <c r="L11" s="131"/>
      <c r="M11" s="31">
        <f>J11/E11</f>
        <v>1.0363184430627519</v>
      </c>
      <c r="N11" s="133">
        <f>K11/G11</f>
        <v>1.0928121808764941</v>
      </c>
      <c r="O11" s="134"/>
    </row>
    <row r="12" spans="1:15" s="1" customFormat="1" ht="29.25" customHeight="1">
      <c r="A12" s="29">
        <v>1</v>
      </c>
      <c r="B12" s="135" t="s">
        <v>25</v>
      </c>
      <c r="C12" s="131"/>
      <c r="D12" s="131"/>
      <c r="E12" s="132">
        <v>0</v>
      </c>
      <c r="F12" s="131"/>
      <c r="G12" s="132">
        <v>0</v>
      </c>
      <c r="H12" s="131"/>
      <c r="I12" s="131"/>
      <c r="J12" s="30">
        <f>SUM(J13:J18)</f>
        <v>133807211</v>
      </c>
      <c r="K12" s="132"/>
      <c r="L12" s="131"/>
      <c r="M12" s="31"/>
      <c r="N12" s="133"/>
      <c r="O12" s="134"/>
    </row>
    <row r="13" spans="1:15" s="1" customFormat="1" ht="15.75">
      <c r="A13" s="32" t="s">
        <v>21</v>
      </c>
      <c r="B13" s="143" t="s">
        <v>22</v>
      </c>
      <c r="C13" s="131"/>
      <c r="D13" s="131"/>
      <c r="E13" s="144">
        <v>0</v>
      </c>
      <c r="F13" s="131"/>
      <c r="G13" s="144">
        <v>0</v>
      </c>
      <c r="H13" s="131"/>
      <c r="I13" s="131"/>
      <c r="J13" s="33">
        <v>61185368</v>
      </c>
      <c r="K13" s="144"/>
      <c r="L13" s="131"/>
      <c r="M13" s="31"/>
      <c r="N13" s="145"/>
      <c r="O13" s="134"/>
    </row>
    <row r="14" spans="1:15" s="1" customFormat="1" ht="15.75">
      <c r="A14" s="32" t="s">
        <v>21</v>
      </c>
      <c r="B14" s="143" t="s">
        <v>23</v>
      </c>
      <c r="C14" s="131"/>
      <c r="D14" s="131"/>
      <c r="E14" s="144">
        <v>0</v>
      </c>
      <c r="F14" s="131"/>
      <c r="G14" s="144">
        <v>0</v>
      </c>
      <c r="H14" s="131"/>
      <c r="I14" s="131"/>
      <c r="J14" s="33">
        <v>72621843</v>
      </c>
      <c r="K14" s="144"/>
      <c r="L14" s="131"/>
      <c r="M14" s="31"/>
      <c r="N14" s="145"/>
      <c r="O14" s="134"/>
    </row>
    <row r="15" spans="1:15" s="1" customFormat="1" ht="15.75">
      <c r="A15" s="32" t="s">
        <v>21</v>
      </c>
      <c r="B15" s="143" t="s">
        <v>26</v>
      </c>
      <c r="C15" s="131"/>
      <c r="D15" s="131"/>
      <c r="E15" s="144">
        <v>0</v>
      </c>
      <c r="F15" s="131"/>
      <c r="G15" s="144">
        <v>0</v>
      </c>
      <c r="H15" s="131"/>
      <c r="I15" s="131"/>
      <c r="J15" s="33">
        <v>0</v>
      </c>
      <c r="K15" s="144"/>
      <c r="L15" s="131"/>
      <c r="M15" s="31"/>
      <c r="N15" s="145"/>
      <c r="O15" s="134"/>
    </row>
    <row r="16" spans="1:15" s="1" customFormat="1" ht="15.75">
      <c r="A16" s="32" t="s">
        <v>21</v>
      </c>
      <c r="B16" s="143" t="s">
        <v>24</v>
      </c>
      <c r="C16" s="131"/>
      <c r="D16" s="131"/>
      <c r="E16" s="144">
        <v>0</v>
      </c>
      <c r="F16" s="131"/>
      <c r="G16" s="144">
        <v>0</v>
      </c>
      <c r="H16" s="131"/>
      <c r="I16" s="131"/>
      <c r="J16" s="33">
        <v>0</v>
      </c>
      <c r="K16" s="144"/>
      <c r="L16" s="131"/>
      <c r="M16" s="31"/>
      <c r="N16" s="145"/>
      <c r="O16" s="134"/>
    </row>
    <row r="17" spans="1:15" s="1" customFormat="1" ht="15.75">
      <c r="A17" s="32" t="s">
        <v>21</v>
      </c>
      <c r="B17" s="143" t="s">
        <v>27</v>
      </c>
      <c r="C17" s="131"/>
      <c r="D17" s="131"/>
      <c r="E17" s="144">
        <v>0</v>
      </c>
      <c r="F17" s="131"/>
      <c r="G17" s="144">
        <v>0</v>
      </c>
      <c r="H17" s="131"/>
      <c r="I17" s="131"/>
      <c r="J17" s="33">
        <v>0</v>
      </c>
      <c r="K17" s="144"/>
      <c r="L17" s="131"/>
      <c r="M17" s="31"/>
      <c r="N17" s="145"/>
      <c r="O17" s="134"/>
    </row>
    <row r="18" spans="1:15" s="1" customFormat="1" ht="15.75">
      <c r="A18" s="32" t="s">
        <v>21</v>
      </c>
      <c r="B18" s="143" t="s">
        <v>28</v>
      </c>
      <c r="C18" s="131"/>
      <c r="D18" s="131"/>
      <c r="E18" s="144">
        <v>0</v>
      </c>
      <c r="F18" s="131"/>
      <c r="G18" s="144">
        <v>0</v>
      </c>
      <c r="H18" s="131"/>
      <c r="I18" s="131"/>
      <c r="J18" s="33">
        <v>0</v>
      </c>
      <c r="K18" s="144"/>
      <c r="L18" s="131"/>
      <c r="M18" s="31"/>
      <c r="N18" s="145"/>
      <c r="O18" s="134"/>
    </row>
    <row r="19" spans="1:15" s="1" customFormat="1" ht="33" customHeight="1">
      <c r="A19" s="29">
        <v>2</v>
      </c>
      <c r="B19" s="130" t="s">
        <v>29</v>
      </c>
      <c r="C19" s="131"/>
      <c r="D19" s="131"/>
      <c r="E19" s="132">
        <f>E20+E21</f>
        <v>3400000000</v>
      </c>
      <c r="F19" s="131"/>
      <c r="G19" s="132">
        <f>SUM(G20:I25)</f>
        <v>340000000</v>
      </c>
      <c r="H19" s="131"/>
      <c r="I19" s="131"/>
      <c r="J19" s="30">
        <f>SUM(J20:J25)</f>
        <v>3056158802</v>
      </c>
      <c r="K19" s="132">
        <f>SUM(K20:L25)</f>
        <v>305615881</v>
      </c>
      <c r="L19" s="131"/>
      <c r="M19" s="31">
        <f>J19/E19</f>
        <v>0.89887023588235293</v>
      </c>
      <c r="N19" s="133">
        <f>K19/G19</f>
        <v>0.89887023823529411</v>
      </c>
      <c r="O19" s="133"/>
    </row>
    <row r="20" spans="1:15" s="1" customFormat="1" ht="15.75">
      <c r="A20" s="32" t="s">
        <v>21</v>
      </c>
      <c r="B20" s="143" t="s">
        <v>30</v>
      </c>
      <c r="C20" s="131"/>
      <c r="D20" s="131"/>
      <c r="E20" s="144">
        <v>2900000000</v>
      </c>
      <c r="F20" s="131"/>
      <c r="G20" s="144">
        <f>E20*10/100</f>
        <v>290000000</v>
      </c>
      <c r="H20" s="144"/>
      <c r="I20" s="144"/>
      <c r="J20" s="33">
        <v>2903801986</v>
      </c>
      <c r="K20" s="144">
        <v>290380199</v>
      </c>
      <c r="L20" s="131"/>
      <c r="M20" s="31">
        <f>J20/E20</f>
        <v>1.0013110296551724</v>
      </c>
      <c r="N20" s="133">
        <f>K20/G20</f>
        <v>1.0013110310344828</v>
      </c>
      <c r="O20" s="133"/>
    </row>
    <row r="21" spans="1:15" s="1" customFormat="1" ht="15.75">
      <c r="A21" s="32" t="s">
        <v>21</v>
      </c>
      <c r="B21" s="143" t="s">
        <v>31</v>
      </c>
      <c r="C21" s="131"/>
      <c r="D21" s="131"/>
      <c r="E21" s="144">
        <v>500000000</v>
      </c>
      <c r="F21" s="131"/>
      <c r="G21" s="144">
        <f>340000000-G20</f>
        <v>50000000</v>
      </c>
      <c r="H21" s="144"/>
      <c r="I21" s="144"/>
      <c r="J21" s="33">
        <v>152356816</v>
      </c>
      <c r="K21" s="144">
        <v>15235682</v>
      </c>
      <c r="L21" s="131"/>
      <c r="M21" s="31">
        <f>J21/E21</f>
        <v>0.30471363200000001</v>
      </c>
      <c r="N21" s="133">
        <f>M21/G21</f>
        <v>6.0942726400000001E-9</v>
      </c>
      <c r="O21" s="133"/>
    </row>
    <row r="22" spans="1:15" s="1" customFormat="1" ht="15.75">
      <c r="A22" s="32" t="s">
        <v>21</v>
      </c>
      <c r="B22" s="143" t="s">
        <v>32</v>
      </c>
      <c r="C22" s="131"/>
      <c r="D22" s="131"/>
      <c r="E22" s="144">
        <v>0</v>
      </c>
      <c r="F22" s="131"/>
      <c r="G22" s="144">
        <v>0</v>
      </c>
      <c r="H22" s="146"/>
      <c r="I22" s="146"/>
      <c r="J22" s="33">
        <v>0</v>
      </c>
      <c r="K22" s="144"/>
      <c r="L22" s="131"/>
      <c r="M22" s="31"/>
      <c r="N22" s="133"/>
      <c r="O22" s="133"/>
    </row>
    <row r="23" spans="1:15" s="1" customFormat="1" ht="15.75">
      <c r="A23" s="32" t="s">
        <v>21</v>
      </c>
      <c r="B23" s="143" t="s">
        <v>24</v>
      </c>
      <c r="C23" s="131"/>
      <c r="D23" s="131"/>
      <c r="E23" s="144">
        <v>0</v>
      </c>
      <c r="F23" s="131"/>
      <c r="G23" s="144">
        <v>0</v>
      </c>
      <c r="H23" s="131"/>
      <c r="I23" s="131"/>
      <c r="J23" s="33"/>
      <c r="K23" s="144"/>
      <c r="L23" s="131"/>
      <c r="M23" s="31"/>
      <c r="N23" s="145"/>
      <c r="O23" s="134"/>
    </row>
    <row r="24" spans="1:15" s="1" customFormat="1" ht="15.75">
      <c r="A24" s="32" t="s">
        <v>21</v>
      </c>
      <c r="B24" s="143" t="s">
        <v>33</v>
      </c>
      <c r="C24" s="131"/>
      <c r="D24" s="131"/>
      <c r="E24" s="144">
        <v>0</v>
      </c>
      <c r="F24" s="131"/>
      <c r="G24" s="144">
        <v>0</v>
      </c>
      <c r="H24" s="131"/>
      <c r="I24" s="131"/>
      <c r="J24" s="33">
        <v>0</v>
      </c>
      <c r="K24" s="144"/>
      <c r="L24" s="131"/>
      <c r="M24" s="31"/>
      <c r="N24" s="145"/>
      <c r="O24" s="134"/>
    </row>
    <row r="25" spans="1:15" s="1" customFormat="1" ht="15.75">
      <c r="A25" s="32" t="s">
        <v>21</v>
      </c>
      <c r="B25" s="143" t="s">
        <v>28</v>
      </c>
      <c r="C25" s="131"/>
      <c r="D25" s="131"/>
      <c r="E25" s="144">
        <v>0</v>
      </c>
      <c r="F25" s="131"/>
      <c r="G25" s="144">
        <v>0</v>
      </c>
      <c r="H25" s="131"/>
      <c r="I25" s="131"/>
      <c r="J25" s="33">
        <v>0</v>
      </c>
      <c r="K25" s="144"/>
      <c r="L25" s="131"/>
      <c r="M25" s="31"/>
      <c r="N25" s="145"/>
      <c r="O25" s="134"/>
    </row>
    <row r="26" spans="1:15" s="2" customFormat="1" ht="15.95" customHeight="1">
      <c r="A26" s="29">
        <v>3</v>
      </c>
      <c r="B26" s="130" t="s">
        <v>35</v>
      </c>
      <c r="C26" s="141"/>
      <c r="D26" s="141"/>
      <c r="E26" s="132">
        <v>2090000000</v>
      </c>
      <c r="F26" s="141"/>
      <c r="G26" s="132">
        <v>0</v>
      </c>
      <c r="H26" s="141"/>
      <c r="I26" s="141"/>
      <c r="J26" s="30">
        <v>1523898781</v>
      </c>
      <c r="K26" s="132">
        <v>0</v>
      </c>
      <c r="L26" s="141"/>
      <c r="M26" s="31">
        <f>J26/E26</f>
        <v>0.72913817272727277</v>
      </c>
      <c r="N26" s="133"/>
      <c r="O26" s="142"/>
    </row>
    <row r="27" spans="1:15" s="2" customFormat="1" ht="15.75">
      <c r="A27" s="29">
        <v>4</v>
      </c>
      <c r="B27" s="130" t="s">
        <v>37</v>
      </c>
      <c r="C27" s="141"/>
      <c r="D27" s="141"/>
      <c r="E27" s="132">
        <v>0</v>
      </c>
      <c r="F27" s="141"/>
      <c r="G27" s="132">
        <v>0</v>
      </c>
      <c r="H27" s="141"/>
      <c r="I27" s="141"/>
      <c r="J27" s="30">
        <v>0</v>
      </c>
      <c r="K27" s="132"/>
      <c r="L27" s="141"/>
      <c r="M27" s="31"/>
      <c r="N27" s="133"/>
      <c r="O27" s="142"/>
    </row>
    <row r="28" spans="1:15" s="2" customFormat="1" ht="15.75">
      <c r="A28" s="29">
        <v>5</v>
      </c>
      <c r="B28" s="130" t="s">
        <v>39</v>
      </c>
      <c r="C28" s="141"/>
      <c r="D28" s="141"/>
      <c r="E28" s="132">
        <v>2850000000</v>
      </c>
      <c r="F28" s="141"/>
      <c r="G28" s="132">
        <v>570000000</v>
      </c>
      <c r="H28" s="141"/>
      <c r="I28" s="141"/>
      <c r="J28" s="30">
        <v>2628601140</v>
      </c>
      <c r="K28" s="132">
        <v>525720228</v>
      </c>
      <c r="L28" s="141"/>
      <c r="M28" s="31">
        <f>J28/E28</f>
        <v>0.92231618947368421</v>
      </c>
      <c r="N28" s="133">
        <f>K28/G28</f>
        <v>0.92231618947368421</v>
      </c>
      <c r="O28" s="142"/>
    </row>
    <row r="29" spans="1:15" s="2" customFormat="1" ht="15.75">
      <c r="A29" s="29">
        <v>6</v>
      </c>
      <c r="B29" s="130" t="s">
        <v>41</v>
      </c>
      <c r="C29" s="141"/>
      <c r="D29" s="141"/>
      <c r="E29" s="132">
        <f>SUM(E30:F31)</f>
        <v>210000000</v>
      </c>
      <c r="F29" s="141"/>
      <c r="G29" s="132">
        <f>SUM(G30:I31)</f>
        <v>210000000</v>
      </c>
      <c r="H29" s="141"/>
      <c r="I29" s="141"/>
      <c r="J29" s="30">
        <f>SUM(J30:J31)</f>
        <v>435498215</v>
      </c>
      <c r="K29" s="132">
        <f>SUM(K30:L31)</f>
        <v>154648715</v>
      </c>
      <c r="L29" s="141"/>
      <c r="M29" s="31">
        <f>J29/E29</f>
        <v>2.0738010238095237</v>
      </c>
      <c r="N29" s="133">
        <f>K29/G29</f>
        <v>0.73642245238095239</v>
      </c>
      <c r="O29" s="142"/>
    </row>
    <row r="30" spans="1:15" s="1" customFormat="1" ht="15.75">
      <c r="A30" s="32" t="s">
        <v>21</v>
      </c>
      <c r="B30" s="143" t="s">
        <v>42</v>
      </c>
      <c r="C30" s="131"/>
      <c r="D30" s="131"/>
      <c r="E30" s="144"/>
      <c r="F30" s="131"/>
      <c r="G30" s="144">
        <v>0</v>
      </c>
      <c r="H30" s="131"/>
      <c r="I30" s="131"/>
      <c r="J30" s="33">
        <v>193887500</v>
      </c>
      <c r="K30" s="144"/>
      <c r="L30" s="131"/>
      <c r="M30" s="31"/>
      <c r="N30" s="145"/>
      <c r="O30" s="134"/>
    </row>
    <row r="31" spans="1:15" s="1" customFormat="1" ht="15.75">
      <c r="A31" s="32" t="s">
        <v>21</v>
      </c>
      <c r="B31" s="143" t="s">
        <v>43</v>
      </c>
      <c r="C31" s="131"/>
      <c r="D31" s="131"/>
      <c r="E31" s="144">
        <v>210000000</v>
      </c>
      <c r="F31" s="131"/>
      <c r="G31" s="144">
        <v>210000000</v>
      </c>
      <c r="H31" s="131"/>
      <c r="I31" s="131"/>
      <c r="J31" s="33">
        <v>241610715</v>
      </c>
      <c r="K31" s="144">
        <v>154648715</v>
      </c>
      <c r="L31" s="131"/>
      <c r="M31" s="31">
        <f>J31/E31</f>
        <v>1.1505272142857144</v>
      </c>
      <c r="N31" s="145">
        <f>K31/G31</f>
        <v>0.73642245238095239</v>
      </c>
      <c r="O31" s="134"/>
    </row>
    <row r="32" spans="1:15" s="2" customFormat="1" ht="32.25" customHeight="1">
      <c r="A32" s="29">
        <v>7</v>
      </c>
      <c r="B32" s="130" t="s">
        <v>45</v>
      </c>
      <c r="C32" s="141"/>
      <c r="D32" s="141"/>
      <c r="E32" s="132">
        <v>0</v>
      </c>
      <c r="F32" s="141"/>
      <c r="G32" s="132">
        <v>0</v>
      </c>
      <c r="H32" s="141"/>
      <c r="I32" s="141"/>
      <c r="J32" s="30">
        <v>0</v>
      </c>
      <c r="K32" s="132"/>
      <c r="L32" s="141"/>
      <c r="M32" s="31"/>
      <c r="N32" s="133"/>
      <c r="O32" s="142"/>
    </row>
    <row r="33" spans="1:15" s="2" customFormat="1" ht="32.25" customHeight="1">
      <c r="A33" s="29">
        <v>8</v>
      </c>
      <c r="B33" s="130" t="s">
        <v>47</v>
      </c>
      <c r="C33" s="141"/>
      <c r="D33" s="141"/>
      <c r="E33" s="132">
        <v>0</v>
      </c>
      <c r="F33" s="141"/>
      <c r="G33" s="132">
        <v>0</v>
      </c>
      <c r="H33" s="141"/>
      <c r="I33" s="141"/>
      <c r="J33" s="30">
        <v>1052650</v>
      </c>
      <c r="K33" s="132">
        <v>1052650</v>
      </c>
      <c r="L33" s="141"/>
      <c r="M33" s="31"/>
      <c r="N33" s="133"/>
      <c r="O33" s="142"/>
    </row>
    <row r="34" spans="1:15" s="2" customFormat="1" ht="32.25" customHeight="1">
      <c r="A34" s="29">
        <v>9</v>
      </c>
      <c r="B34" s="130" t="s">
        <v>49</v>
      </c>
      <c r="C34" s="141"/>
      <c r="D34" s="141"/>
      <c r="E34" s="132">
        <v>0</v>
      </c>
      <c r="F34" s="141"/>
      <c r="G34" s="132">
        <v>0</v>
      </c>
      <c r="H34" s="141"/>
      <c r="I34" s="141"/>
      <c r="J34" s="30">
        <v>-114068384</v>
      </c>
      <c r="K34" s="132"/>
      <c r="L34" s="141"/>
      <c r="M34" s="31"/>
      <c r="N34" s="133"/>
      <c r="O34" s="142"/>
    </row>
    <row r="35" spans="1:15" s="2" customFormat="1" ht="18.75" customHeight="1">
      <c r="A35" s="29">
        <v>10</v>
      </c>
      <c r="B35" s="130" t="s">
        <v>51</v>
      </c>
      <c r="C35" s="141"/>
      <c r="D35" s="141"/>
      <c r="E35" s="132">
        <v>0</v>
      </c>
      <c r="F35" s="141"/>
      <c r="G35" s="132">
        <v>0</v>
      </c>
      <c r="H35" s="141"/>
      <c r="I35" s="141"/>
      <c r="J35" s="30">
        <v>925663840</v>
      </c>
      <c r="K35" s="132"/>
      <c r="L35" s="141"/>
      <c r="M35" s="31"/>
      <c r="N35" s="133"/>
      <c r="O35" s="142"/>
    </row>
    <row r="36" spans="1:15" s="2" customFormat="1" ht="18.75" customHeight="1">
      <c r="A36" s="29">
        <v>11</v>
      </c>
      <c r="B36" s="130" t="s">
        <v>56</v>
      </c>
      <c r="C36" s="141"/>
      <c r="D36" s="141"/>
      <c r="E36" s="132">
        <v>135000000</v>
      </c>
      <c r="F36" s="141"/>
      <c r="G36" s="132">
        <v>135000000</v>
      </c>
      <c r="H36" s="141"/>
      <c r="I36" s="141"/>
      <c r="J36" s="30">
        <v>409813423</v>
      </c>
      <c r="K36" s="132">
        <v>384441813</v>
      </c>
      <c r="L36" s="141"/>
      <c r="M36" s="31">
        <f>J36/E36</f>
        <v>3.0356549851851851</v>
      </c>
      <c r="N36" s="133">
        <f>K36/G36</f>
        <v>2.8477171333333335</v>
      </c>
      <c r="O36" s="142"/>
    </row>
    <row r="37" spans="1:15" s="1" customFormat="1" ht="30.75" customHeight="1">
      <c r="A37" s="29" t="s">
        <v>60</v>
      </c>
      <c r="B37" s="130" t="s">
        <v>64</v>
      </c>
      <c r="C37" s="131"/>
      <c r="D37" s="131"/>
      <c r="E37" s="132">
        <v>0</v>
      </c>
      <c r="F37" s="131"/>
      <c r="G37" s="132">
        <v>0</v>
      </c>
      <c r="H37" s="131"/>
      <c r="I37" s="131"/>
      <c r="J37" s="30">
        <v>0</v>
      </c>
      <c r="K37" s="132"/>
      <c r="L37" s="131"/>
      <c r="M37" s="31"/>
      <c r="N37" s="133"/>
      <c r="O37" s="134"/>
    </row>
    <row r="38" spans="1:15" s="1" customFormat="1" ht="36" customHeight="1">
      <c r="A38" s="29" t="s">
        <v>10</v>
      </c>
      <c r="B38" s="130" t="s">
        <v>65</v>
      </c>
      <c r="C38" s="131"/>
      <c r="D38" s="131"/>
      <c r="E38" s="132">
        <v>0</v>
      </c>
      <c r="F38" s="131"/>
      <c r="G38" s="132">
        <v>0</v>
      </c>
      <c r="H38" s="131"/>
      <c r="I38" s="131"/>
      <c r="J38" s="30">
        <v>0</v>
      </c>
      <c r="K38" s="132">
        <v>0</v>
      </c>
      <c r="L38" s="131"/>
      <c r="M38" s="31"/>
      <c r="N38" s="133"/>
      <c r="O38" s="134"/>
    </row>
    <row r="39" spans="1:15" s="1" customFormat="1" ht="36" customHeight="1">
      <c r="A39" s="34" t="s">
        <v>66</v>
      </c>
      <c r="B39" s="135" t="s">
        <v>181</v>
      </c>
      <c r="C39" s="131"/>
      <c r="D39" s="131"/>
      <c r="E39" s="132"/>
      <c r="F39" s="131"/>
      <c r="G39" s="132">
        <v>65988000000</v>
      </c>
      <c r="H39" s="131"/>
      <c r="I39" s="131"/>
      <c r="J39" s="30"/>
      <c r="K39" s="132">
        <f>128054285092-1050000000</f>
        <v>127004285092</v>
      </c>
      <c r="L39" s="131"/>
      <c r="M39" s="31"/>
      <c r="N39" s="133">
        <f>K39/G39</f>
        <v>1.9246572875674366</v>
      </c>
      <c r="O39" s="134"/>
    </row>
    <row r="40" spans="1:15" s="1" customFormat="1" ht="36" customHeight="1">
      <c r="A40" s="34" t="s">
        <v>68</v>
      </c>
      <c r="B40" s="135" t="s">
        <v>183</v>
      </c>
      <c r="C40" s="131"/>
      <c r="D40" s="131"/>
      <c r="E40" s="132"/>
      <c r="F40" s="131"/>
      <c r="G40" s="132">
        <v>7312000000</v>
      </c>
      <c r="H40" s="131"/>
      <c r="I40" s="131"/>
      <c r="J40" s="30"/>
      <c r="K40" s="132">
        <v>4768000000</v>
      </c>
      <c r="L40" s="131"/>
      <c r="M40" s="31"/>
      <c r="N40" s="133">
        <f>K40/G40</f>
        <v>0.65207877461706787</v>
      </c>
      <c r="O40" s="134"/>
    </row>
    <row r="41" spans="1:15" s="1" customFormat="1" ht="30" customHeight="1">
      <c r="A41" s="34" t="s">
        <v>104</v>
      </c>
      <c r="B41" s="130" t="s">
        <v>67</v>
      </c>
      <c r="C41" s="131"/>
      <c r="D41" s="131"/>
      <c r="E41" s="132">
        <v>0</v>
      </c>
      <c r="F41" s="131"/>
      <c r="G41" s="132"/>
      <c r="H41" s="131"/>
      <c r="I41" s="131"/>
      <c r="J41" s="30"/>
      <c r="K41" s="132">
        <v>1363282764</v>
      </c>
      <c r="L41" s="132"/>
      <c r="M41" s="31"/>
      <c r="N41" s="133"/>
      <c r="O41" s="134"/>
    </row>
    <row r="42" spans="1:15" s="1" customFormat="1" ht="46.5" customHeight="1">
      <c r="A42" s="35" t="s">
        <v>182</v>
      </c>
      <c r="B42" s="136" t="s">
        <v>69</v>
      </c>
      <c r="C42" s="137"/>
      <c r="D42" s="137"/>
      <c r="E42" s="138">
        <v>0</v>
      </c>
      <c r="F42" s="137"/>
      <c r="G42" s="138"/>
      <c r="H42" s="137"/>
      <c r="I42" s="137"/>
      <c r="J42" s="36"/>
      <c r="K42" s="138">
        <v>14614794371</v>
      </c>
      <c r="L42" s="138"/>
      <c r="M42" s="37"/>
      <c r="N42" s="139"/>
      <c r="O42" s="140"/>
    </row>
    <row r="43" spans="1:15" ht="12" customHeight="1"/>
    <row r="44" spans="1:15" ht="36.75" customHeight="1">
      <c r="A44" s="129"/>
      <c r="B44" s="124"/>
      <c r="D44" s="129"/>
      <c r="E44" s="124"/>
      <c r="F44" s="124"/>
      <c r="G44" s="124"/>
      <c r="I44" s="129"/>
      <c r="J44" s="124"/>
      <c r="K44" s="124"/>
      <c r="L44" s="124"/>
      <c r="M44" s="124"/>
      <c r="N44" s="124"/>
    </row>
    <row r="45" spans="1:15" ht="9" customHeight="1"/>
  </sheetData>
  <mergeCells count="191">
    <mergeCell ref="A3:O3"/>
    <mergeCell ref="A5:O5"/>
    <mergeCell ref="E6:I6"/>
    <mergeCell ref="J6:L6"/>
    <mergeCell ref="M6:O6"/>
    <mergeCell ref="A4:O4"/>
    <mergeCell ref="A6:A7"/>
    <mergeCell ref="E7:F7"/>
    <mergeCell ref="G7:I7"/>
    <mergeCell ref="K7:L7"/>
    <mergeCell ref="N7:O7"/>
    <mergeCell ref="B8:D8"/>
    <mergeCell ref="E8:F8"/>
    <mergeCell ref="G8:I8"/>
    <mergeCell ref="K8:L8"/>
    <mergeCell ref="N8:O8"/>
    <mergeCell ref="B6:D7"/>
    <mergeCell ref="B9:D9"/>
    <mergeCell ref="E9:F9"/>
    <mergeCell ref="G9:I9"/>
    <mergeCell ref="K9:L9"/>
    <mergeCell ref="N9:O9"/>
    <mergeCell ref="B10:D10"/>
    <mergeCell ref="E10:F10"/>
    <mergeCell ref="G10:I10"/>
    <mergeCell ref="K10:L10"/>
    <mergeCell ref="N10:O10"/>
    <mergeCell ref="B11:D11"/>
    <mergeCell ref="E11:F11"/>
    <mergeCell ref="G11:I11"/>
    <mergeCell ref="K11:L11"/>
    <mergeCell ref="N11:O11"/>
    <mergeCell ref="B12:D12"/>
    <mergeCell ref="E12:F12"/>
    <mergeCell ref="G12:I12"/>
    <mergeCell ref="K12:L12"/>
    <mergeCell ref="N12:O12"/>
    <mergeCell ref="B13:D13"/>
    <mergeCell ref="E13:F13"/>
    <mergeCell ref="G13:I13"/>
    <mergeCell ref="K13:L13"/>
    <mergeCell ref="N13:O13"/>
    <mergeCell ref="B14:D14"/>
    <mergeCell ref="E14:F14"/>
    <mergeCell ref="G14:I14"/>
    <mergeCell ref="K14:L14"/>
    <mergeCell ref="N14:O14"/>
    <mergeCell ref="B15:D15"/>
    <mergeCell ref="E15:F15"/>
    <mergeCell ref="G15:I15"/>
    <mergeCell ref="K15:L15"/>
    <mergeCell ref="N15:O15"/>
    <mergeCell ref="B16:D16"/>
    <mergeCell ref="E16:F16"/>
    <mergeCell ref="G16:I16"/>
    <mergeCell ref="K16:L16"/>
    <mergeCell ref="N16:O16"/>
    <mergeCell ref="B17:D17"/>
    <mergeCell ref="E17:F17"/>
    <mergeCell ref="G17:I17"/>
    <mergeCell ref="K17:L17"/>
    <mergeCell ref="N17:O17"/>
    <mergeCell ref="B18:D18"/>
    <mergeCell ref="E18:F18"/>
    <mergeCell ref="G18:I18"/>
    <mergeCell ref="K18:L18"/>
    <mergeCell ref="N18:O18"/>
    <mergeCell ref="B19:D19"/>
    <mergeCell ref="E19:F19"/>
    <mergeCell ref="G19:I19"/>
    <mergeCell ref="K19:L19"/>
    <mergeCell ref="N19:O19"/>
    <mergeCell ref="B20:D20"/>
    <mergeCell ref="E20:F20"/>
    <mergeCell ref="G20:I20"/>
    <mergeCell ref="K20:L20"/>
    <mergeCell ref="N20:O20"/>
    <mergeCell ref="B21:D21"/>
    <mergeCell ref="E21:F21"/>
    <mergeCell ref="G21:I21"/>
    <mergeCell ref="K21:L21"/>
    <mergeCell ref="N21:O21"/>
    <mergeCell ref="B22:D22"/>
    <mergeCell ref="E22:F22"/>
    <mergeCell ref="G22:I22"/>
    <mergeCell ref="K22:L22"/>
    <mergeCell ref="N22:O22"/>
    <mergeCell ref="B23:D23"/>
    <mergeCell ref="E23:F23"/>
    <mergeCell ref="G23:I23"/>
    <mergeCell ref="K23:L23"/>
    <mergeCell ref="N23:O23"/>
    <mergeCell ref="B24:D24"/>
    <mergeCell ref="E24:F24"/>
    <mergeCell ref="G24:I24"/>
    <mergeCell ref="K24:L24"/>
    <mergeCell ref="N24:O24"/>
    <mergeCell ref="B25:D25"/>
    <mergeCell ref="E25:F25"/>
    <mergeCell ref="G25:I25"/>
    <mergeCell ref="K25:L25"/>
    <mergeCell ref="N25:O25"/>
    <mergeCell ref="B26:D26"/>
    <mergeCell ref="E26:F26"/>
    <mergeCell ref="G26:I26"/>
    <mergeCell ref="K26:L26"/>
    <mergeCell ref="N26:O26"/>
    <mergeCell ref="B27:D27"/>
    <mergeCell ref="E27:F27"/>
    <mergeCell ref="G27:I27"/>
    <mergeCell ref="K27:L27"/>
    <mergeCell ref="N27:O27"/>
    <mergeCell ref="B28:D28"/>
    <mergeCell ref="E28:F28"/>
    <mergeCell ref="G28:I28"/>
    <mergeCell ref="K28:L28"/>
    <mergeCell ref="N28:O28"/>
    <mergeCell ref="B29:D29"/>
    <mergeCell ref="E29:F29"/>
    <mergeCell ref="G29:I29"/>
    <mergeCell ref="K29:L29"/>
    <mergeCell ref="N29:O29"/>
    <mergeCell ref="B30:D30"/>
    <mergeCell ref="E30:F30"/>
    <mergeCell ref="G30:I30"/>
    <mergeCell ref="K30:L30"/>
    <mergeCell ref="N30:O30"/>
    <mergeCell ref="E31:F31"/>
    <mergeCell ref="B31:D31"/>
    <mergeCell ref="G31:I31"/>
    <mergeCell ref="K31:L31"/>
    <mergeCell ref="N31:O31"/>
    <mergeCell ref="N37:O37"/>
    <mergeCell ref="B32:D32"/>
    <mergeCell ref="E32:F32"/>
    <mergeCell ref="G32:I32"/>
    <mergeCell ref="K32:L32"/>
    <mergeCell ref="N32:O32"/>
    <mergeCell ref="B33:D33"/>
    <mergeCell ref="E33:F33"/>
    <mergeCell ref="G33:I33"/>
    <mergeCell ref="K33:L33"/>
    <mergeCell ref="N33:O33"/>
    <mergeCell ref="B42:D42"/>
    <mergeCell ref="E42:F42"/>
    <mergeCell ref="G42:I42"/>
    <mergeCell ref="K42:L42"/>
    <mergeCell ref="N42:O42"/>
    <mergeCell ref="B34:D34"/>
    <mergeCell ref="E34:F34"/>
    <mergeCell ref="G34:I34"/>
    <mergeCell ref="K34:L34"/>
    <mergeCell ref="N34:O34"/>
    <mergeCell ref="B35:D35"/>
    <mergeCell ref="E35:F35"/>
    <mergeCell ref="G35:I35"/>
    <mergeCell ref="K35:L35"/>
    <mergeCell ref="N35:O35"/>
    <mergeCell ref="B36:D36"/>
    <mergeCell ref="E36:F36"/>
    <mergeCell ref="G36:I36"/>
    <mergeCell ref="K36:L36"/>
    <mergeCell ref="N36:O36"/>
    <mergeCell ref="B37:D37"/>
    <mergeCell ref="E37:F37"/>
    <mergeCell ref="G37:I37"/>
    <mergeCell ref="K37:L37"/>
    <mergeCell ref="A1:O1"/>
    <mergeCell ref="A44:B44"/>
    <mergeCell ref="D44:G44"/>
    <mergeCell ref="I44:N44"/>
    <mergeCell ref="B38:D38"/>
    <mergeCell ref="E38:F38"/>
    <mergeCell ref="G38:I38"/>
    <mergeCell ref="K38:L38"/>
    <mergeCell ref="N38:O38"/>
    <mergeCell ref="B41:D41"/>
    <mergeCell ref="E41:F41"/>
    <mergeCell ref="G41:I41"/>
    <mergeCell ref="K41:L41"/>
    <mergeCell ref="N41:O41"/>
    <mergeCell ref="B39:D39"/>
    <mergeCell ref="E39:F39"/>
    <mergeCell ref="G39:I39"/>
    <mergeCell ref="K39:L39"/>
    <mergeCell ref="N39:O39"/>
    <mergeCell ref="B40:D40"/>
    <mergeCell ref="E40:F40"/>
    <mergeCell ref="G40:I40"/>
    <mergeCell ref="K40:L40"/>
    <mergeCell ref="N40:O40"/>
  </mergeCells>
  <pageMargins left="0.35433070866141736" right="0.51181102362204722" top="0.55118110236220474" bottom="0.35433070866141736" header="0.31496062992125984" footer="0.31496062992125984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FFD32-4C22-4298-A8BB-FD1B7F4C62E6}">
  <dimension ref="A1:N50"/>
  <sheetViews>
    <sheetView zoomScaleNormal="100" workbookViewId="0">
      <selection activeCell="J48" sqref="J48:K48"/>
    </sheetView>
  </sheetViews>
  <sheetFormatPr defaultColWidth="8.75" defaultRowHeight="15"/>
  <cols>
    <col min="1" max="1" width="1.75" style="4" customWidth="1"/>
    <col min="2" max="2" width="4.25" style="4" customWidth="1"/>
    <col min="3" max="3" width="12.125" style="5" customWidth="1"/>
    <col min="4" max="4" width="9.75" style="5" customWidth="1"/>
    <col min="5" max="5" width="7.25" style="5" customWidth="1"/>
    <col min="6" max="6" width="7.625" style="5" customWidth="1"/>
    <col min="7" max="7" width="4.75" style="5" customWidth="1"/>
    <col min="8" max="8" width="8" style="5" customWidth="1"/>
    <col min="9" max="9" width="4.125" style="5" customWidth="1"/>
    <col min="10" max="10" width="11" style="5" customWidth="1"/>
    <col min="11" max="11" width="7.5" style="5" customWidth="1"/>
    <col min="12" max="12" width="17.375" style="5" customWidth="1"/>
    <col min="13" max="13" width="7.875" style="6" customWidth="1"/>
    <col min="14" max="14" width="3.875" style="5" customWidth="1"/>
    <col min="15" max="15" width="4.625" style="5" customWidth="1"/>
    <col min="16" max="16384" width="8.75" style="5"/>
  </cols>
  <sheetData>
    <row r="1" spans="1:14" ht="24" customHeight="1">
      <c r="A1" s="95" t="s">
        <v>256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</row>
    <row r="2" spans="1:14" ht="12" customHeight="1"/>
    <row r="3" spans="1:14" ht="22.5" customHeight="1">
      <c r="A3" s="158" t="s">
        <v>260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</row>
    <row r="4" spans="1:14" ht="16.5">
      <c r="A4" s="96" t="s">
        <v>253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</row>
    <row r="5" spans="1:14" ht="15" customHeight="1">
      <c r="A5" s="195" t="s">
        <v>169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</row>
    <row r="6" spans="1:14" s="14" customFormat="1" ht="18" customHeight="1">
      <c r="A6" s="196" t="s">
        <v>4</v>
      </c>
      <c r="B6" s="196"/>
      <c r="C6" s="196" t="s">
        <v>118</v>
      </c>
      <c r="D6" s="196"/>
      <c r="E6" s="196"/>
      <c r="F6" s="196"/>
      <c r="G6" s="196" t="s">
        <v>1</v>
      </c>
      <c r="H6" s="196"/>
      <c r="I6" s="196"/>
      <c r="J6" s="196" t="s">
        <v>2</v>
      </c>
      <c r="K6" s="196"/>
      <c r="L6" s="196" t="s">
        <v>70</v>
      </c>
      <c r="M6" s="197"/>
      <c r="N6" s="197"/>
    </row>
    <row r="7" spans="1:14" s="14" customFormat="1" ht="29.25" customHeight="1">
      <c r="A7" s="196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88" t="s">
        <v>72</v>
      </c>
      <c r="M7" s="198" t="s">
        <v>73</v>
      </c>
      <c r="N7" s="128"/>
    </row>
    <row r="8" spans="1:14" s="13" customFormat="1" ht="18.75">
      <c r="A8" s="185" t="s">
        <v>9</v>
      </c>
      <c r="B8" s="186"/>
      <c r="C8" s="185" t="s">
        <v>10</v>
      </c>
      <c r="D8" s="187"/>
      <c r="E8" s="187"/>
      <c r="F8" s="187"/>
      <c r="G8" s="185" t="s">
        <v>11</v>
      </c>
      <c r="H8" s="187"/>
      <c r="I8" s="187"/>
      <c r="J8" s="185" t="s">
        <v>12</v>
      </c>
      <c r="K8" s="187"/>
      <c r="L8" s="12" t="s">
        <v>74</v>
      </c>
      <c r="M8" s="185" t="s">
        <v>75</v>
      </c>
      <c r="N8" s="187"/>
    </row>
    <row r="9" spans="1:14" s="14" customFormat="1" ht="59.25" customHeight="1">
      <c r="A9" s="188"/>
      <c r="B9" s="189"/>
      <c r="C9" s="190" t="s">
        <v>184</v>
      </c>
      <c r="D9" s="191"/>
      <c r="E9" s="191"/>
      <c r="F9" s="191"/>
      <c r="G9" s="192">
        <f>G11</f>
        <v>74555000000</v>
      </c>
      <c r="H9" s="191"/>
      <c r="I9" s="191"/>
      <c r="J9" s="192">
        <f>J10+J11</f>
        <v>146180965167</v>
      </c>
      <c r="K9" s="191"/>
      <c r="L9" s="38">
        <f>J9-G9</f>
        <v>71625965167</v>
      </c>
      <c r="M9" s="193">
        <f>J9/G9</f>
        <v>1.9607130999530549</v>
      </c>
      <c r="N9" s="194"/>
    </row>
    <row r="10" spans="1:14" s="13" customFormat="1" ht="39" customHeight="1">
      <c r="A10" s="173" t="s">
        <v>9</v>
      </c>
      <c r="B10" s="174"/>
      <c r="C10" s="175" t="s">
        <v>119</v>
      </c>
      <c r="D10" s="176"/>
      <c r="E10" s="176"/>
      <c r="F10" s="176"/>
      <c r="G10" s="177">
        <v>0</v>
      </c>
      <c r="H10" s="176"/>
      <c r="I10" s="176"/>
      <c r="J10" s="177">
        <v>0</v>
      </c>
      <c r="K10" s="176"/>
      <c r="L10" s="39">
        <f t="shared" ref="L10:L48" si="0">J10-G10</f>
        <v>0</v>
      </c>
      <c r="M10" s="178"/>
      <c r="N10" s="179"/>
    </row>
    <row r="11" spans="1:14" s="13" customFormat="1" ht="39.75" customHeight="1">
      <c r="A11" s="173" t="s">
        <v>10</v>
      </c>
      <c r="B11" s="174"/>
      <c r="C11" s="175" t="s">
        <v>171</v>
      </c>
      <c r="D11" s="176"/>
      <c r="E11" s="176"/>
      <c r="F11" s="176"/>
      <c r="G11" s="177">
        <f>G12+G29</f>
        <v>74555000000</v>
      </c>
      <c r="H11" s="176"/>
      <c r="I11" s="176"/>
      <c r="J11" s="177">
        <f>J12+J29+J47</f>
        <v>146180965167</v>
      </c>
      <c r="K11" s="176"/>
      <c r="L11" s="39">
        <f>J11-G11</f>
        <v>71625965167</v>
      </c>
      <c r="M11" s="178">
        <f>J11/G11</f>
        <v>1.9607130999530549</v>
      </c>
      <c r="N11" s="179"/>
    </row>
    <row r="12" spans="1:14" s="13" customFormat="1" ht="18.75">
      <c r="A12" s="173" t="s">
        <v>19</v>
      </c>
      <c r="B12" s="174"/>
      <c r="C12" s="175" t="s">
        <v>88</v>
      </c>
      <c r="D12" s="176"/>
      <c r="E12" s="176"/>
      <c r="F12" s="176"/>
      <c r="G12" s="177">
        <v>0</v>
      </c>
      <c r="H12" s="176"/>
      <c r="I12" s="176"/>
      <c r="J12" s="177">
        <f>J13</f>
        <v>1915851779</v>
      </c>
      <c r="K12" s="176"/>
      <c r="L12" s="39">
        <f t="shared" si="0"/>
        <v>1915851779</v>
      </c>
      <c r="M12" s="178"/>
      <c r="N12" s="179"/>
    </row>
    <row r="13" spans="1:14" s="13" customFormat="1" ht="18.75">
      <c r="A13" s="180" t="s">
        <v>11</v>
      </c>
      <c r="B13" s="174"/>
      <c r="C13" s="181" t="s">
        <v>113</v>
      </c>
      <c r="D13" s="176"/>
      <c r="E13" s="176"/>
      <c r="F13" s="176"/>
      <c r="G13" s="182">
        <v>0</v>
      </c>
      <c r="H13" s="176"/>
      <c r="I13" s="176"/>
      <c r="J13" s="182">
        <f>SUM(J14:K28)</f>
        <v>1915851779</v>
      </c>
      <c r="K13" s="176"/>
      <c r="L13" s="40">
        <f t="shared" si="0"/>
        <v>1915851779</v>
      </c>
      <c r="M13" s="183"/>
      <c r="N13" s="179"/>
    </row>
    <row r="14" spans="1:14" s="13" customFormat="1" ht="18.75">
      <c r="A14" s="180" t="s">
        <v>21</v>
      </c>
      <c r="B14" s="174"/>
      <c r="C14" s="181" t="s">
        <v>120</v>
      </c>
      <c r="D14" s="176"/>
      <c r="E14" s="176"/>
      <c r="F14" s="176"/>
      <c r="G14" s="182">
        <v>0</v>
      </c>
      <c r="H14" s="176"/>
      <c r="I14" s="176"/>
      <c r="J14" s="182">
        <v>0</v>
      </c>
      <c r="K14" s="176"/>
      <c r="L14" s="40">
        <f t="shared" si="0"/>
        <v>0</v>
      </c>
      <c r="M14" s="183"/>
      <c r="N14" s="179"/>
    </row>
    <row r="15" spans="1:14" s="13" customFormat="1" ht="18.75">
      <c r="A15" s="180" t="s">
        <v>21</v>
      </c>
      <c r="B15" s="174"/>
      <c r="C15" s="181" t="s">
        <v>121</v>
      </c>
      <c r="D15" s="176"/>
      <c r="E15" s="176"/>
      <c r="F15" s="176"/>
      <c r="G15" s="182">
        <v>0</v>
      </c>
      <c r="H15" s="176"/>
      <c r="I15" s="176"/>
      <c r="J15" s="182">
        <v>0</v>
      </c>
      <c r="K15" s="176"/>
      <c r="L15" s="40">
        <f t="shared" si="0"/>
        <v>0</v>
      </c>
      <c r="M15" s="183"/>
      <c r="N15" s="179"/>
    </row>
    <row r="16" spans="1:14" s="13" customFormat="1" ht="18.75">
      <c r="A16" s="180" t="s">
        <v>21</v>
      </c>
      <c r="B16" s="174"/>
      <c r="C16" s="181" t="s">
        <v>122</v>
      </c>
      <c r="D16" s="176"/>
      <c r="E16" s="176"/>
      <c r="F16" s="176"/>
      <c r="G16" s="182">
        <v>0</v>
      </c>
      <c r="H16" s="176"/>
      <c r="I16" s="176"/>
      <c r="J16" s="182">
        <v>0</v>
      </c>
      <c r="K16" s="176"/>
      <c r="L16" s="40">
        <f t="shared" si="0"/>
        <v>0</v>
      </c>
      <c r="M16" s="183"/>
      <c r="N16" s="179"/>
    </row>
    <row r="17" spans="1:14" s="13" customFormat="1" ht="18.75">
      <c r="A17" s="180" t="s">
        <v>21</v>
      </c>
      <c r="B17" s="174"/>
      <c r="C17" s="181" t="s">
        <v>123</v>
      </c>
      <c r="D17" s="176"/>
      <c r="E17" s="176"/>
      <c r="F17" s="176"/>
      <c r="G17" s="182">
        <v>0</v>
      </c>
      <c r="H17" s="176"/>
      <c r="I17" s="176"/>
      <c r="J17" s="182">
        <v>0</v>
      </c>
      <c r="K17" s="176"/>
      <c r="L17" s="40">
        <f t="shared" si="0"/>
        <v>0</v>
      </c>
      <c r="M17" s="183"/>
      <c r="N17" s="179"/>
    </row>
    <row r="18" spans="1:14" s="13" customFormat="1" ht="18.75">
      <c r="A18" s="180" t="s">
        <v>21</v>
      </c>
      <c r="B18" s="174"/>
      <c r="C18" s="181" t="s">
        <v>124</v>
      </c>
      <c r="D18" s="176"/>
      <c r="E18" s="176"/>
      <c r="F18" s="176"/>
      <c r="G18" s="182">
        <v>0</v>
      </c>
      <c r="H18" s="176"/>
      <c r="I18" s="176"/>
      <c r="J18" s="182">
        <v>0</v>
      </c>
      <c r="K18" s="176"/>
      <c r="L18" s="40">
        <f t="shared" si="0"/>
        <v>0</v>
      </c>
      <c r="M18" s="183"/>
      <c r="N18" s="179"/>
    </row>
    <row r="19" spans="1:14" s="13" customFormat="1" ht="18.75">
      <c r="A19" s="180" t="s">
        <v>21</v>
      </c>
      <c r="B19" s="174"/>
      <c r="C19" s="181" t="s">
        <v>116</v>
      </c>
      <c r="D19" s="176"/>
      <c r="E19" s="176"/>
      <c r="F19" s="176"/>
      <c r="G19" s="182">
        <v>0</v>
      </c>
      <c r="H19" s="176"/>
      <c r="I19" s="176"/>
      <c r="J19" s="243">
        <f>14900000+70424031</f>
        <v>85324031</v>
      </c>
      <c r="K19" s="244"/>
      <c r="L19" s="40">
        <f t="shared" si="0"/>
        <v>85324031</v>
      </c>
      <c r="M19" s="183"/>
      <c r="N19" s="179"/>
    </row>
    <row r="20" spans="1:14" s="13" customFormat="1" ht="18.75">
      <c r="A20" s="180" t="s">
        <v>21</v>
      </c>
      <c r="B20" s="174"/>
      <c r="C20" s="181" t="s">
        <v>125</v>
      </c>
      <c r="D20" s="176"/>
      <c r="E20" s="176"/>
      <c r="F20" s="176"/>
      <c r="G20" s="182">
        <v>0</v>
      </c>
      <c r="H20" s="176"/>
      <c r="I20" s="176"/>
      <c r="J20" s="243">
        <v>0</v>
      </c>
      <c r="K20" s="244"/>
      <c r="L20" s="40">
        <f t="shared" si="0"/>
        <v>0</v>
      </c>
      <c r="M20" s="183"/>
      <c r="N20" s="179"/>
    </row>
    <row r="21" spans="1:14" s="13" customFormat="1" ht="18.75">
      <c r="A21" s="180" t="s">
        <v>21</v>
      </c>
      <c r="B21" s="174"/>
      <c r="C21" s="181" t="s">
        <v>126</v>
      </c>
      <c r="D21" s="176"/>
      <c r="E21" s="176"/>
      <c r="F21" s="176"/>
      <c r="G21" s="182">
        <v>0</v>
      </c>
      <c r="H21" s="176"/>
      <c r="I21" s="176"/>
      <c r="J21" s="243">
        <v>0</v>
      </c>
      <c r="K21" s="244"/>
      <c r="L21" s="40">
        <f t="shared" si="0"/>
        <v>0</v>
      </c>
      <c r="M21" s="183"/>
      <c r="N21" s="179"/>
    </row>
    <row r="22" spans="1:14" s="13" customFormat="1" ht="18.75">
      <c r="A22" s="180" t="s">
        <v>21</v>
      </c>
      <c r="B22" s="174"/>
      <c r="C22" s="181" t="s">
        <v>127</v>
      </c>
      <c r="D22" s="176"/>
      <c r="E22" s="176"/>
      <c r="F22" s="176"/>
      <c r="G22" s="182">
        <v>0</v>
      </c>
      <c r="H22" s="176"/>
      <c r="I22" s="176"/>
      <c r="J22" s="243">
        <v>0</v>
      </c>
      <c r="K22" s="244"/>
      <c r="L22" s="40">
        <f t="shared" si="0"/>
        <v>0</v>
      </c>
      <c r="M22" s="183"/>
      <c r="N22" s="179"/>
    </row>
    <row r="23" spans="1:14" s="13" customFormat="1" ht="18.75">
      <c r="A23" s="180" t="s">
        <v>21</v>
      </c>
      <c r="B23" s="174"/>
      <c r="C23" s="181" t="s">
        <v>114</v>
      </c>
      <c r="D23" s="176"/>
      <c r="E23" s="176"/>
      <c r="F23" s="176"/>
      <c r="G23" s="182">
        <v>0</v>
      </c>
      <c r="H23" s="176"/>
      <c r="I23" s="176"/>
      <c r="J23" s="243">
        <v>509708730</v>
      </c>
      <c r="K23" s="244"/>
      <c r="L23" s="40">
        <f t="shared" si="0"/>
        <v>509708730</v>
      </c>
      <c r="M23" s="183"/>
      <c r="N23" s="179"/>
    </row>
    <row r="24" spans="1:14" s="13" customFormat="1" ht="35.25" customHeight="1">
      <c r="A24" s="180" t="s">
        <v>21</v>
      </c>
      <c r="B24" s="174"/>
      <c r="C24" s="181" t="s">
        <v>115</v>
      </c>
      <c r="D24" s="176"/>
      <c r="E24" s="176"/>
      <c r="F24" s="176"/>
      <c r="G24" s="182">
        <v>0</v>
      </c>
      <c r="H24" s="176"/>
      <c r="I24" s="176"/>
      <c r="J24" s="243">
        <v>20819018</v>
      </c>
      <c r="K24" s="244"/>
      <c r="L24" s="40">
        <f t="shared" si="0"/>
        <v>20819018</v>
      </c>
      <c r="M24" s="183"/>
      <c r="N24" s="179"/>
    </row>
    <row r="25" spans="1:14" s="13" customFormat="1" ht="18.75">
      <c r="A25" s="180" t="s">
        <v>21</v>
      </c>
      <c r="B25" s="174"/>
      <c r="C25" s="181" t="s">
        <v>117</v>
      </c>
      <c r="D25" s="176"/>
      <c r="E25" s="176"/>
      <c r="F25" s="176"/>
      <c r="G25" s="182">
        <v>0</v>
      </c>
      <c r="H25" s="176"/>
      <c r="I25" s="176"/>
      <c r="J25" s="243">
        <v>1300000000</v>
      </c>
      <c r="K25" s="244"/>
      <c r="L25" s="40">
        <f t="shared" si="0"/>
        <v>1300000000</v>
      </c>
      <c r="M25" s="183"/>
      <c r="N25" s="179"/>
    </row>
    <row r="26" spans="1:14" s="13" customFormat="1" ht="18.75">
      <c r="A26" s="180" t="s">
        <v>21</v>
      </c>
      <c r="B26" s="174"/>
      <c r="C26" s="181" t="s">
        <v>128</v>
      </c>
      <c r="D26" s="176"/>
      <c r="E26" s="176"/>
      <c r="F26" s="176"/>
      <c r="G26" s="182">
        <v>0</v>
      </c>
      <c r="H26" s="176"/>
      <c r="I26" s="176"/>
      <c r="J26" s="182">
        <v>0</v>
      </c>
      <c r="K26" s="176"/>
      <c r="L26" s="39">
        <f t="shared" si="0"/>
        <v>0</v>
      </c>
      <c r="M26" s="183"/>
      <c r="N26" s="179"/>
    </row>
    <row r="27" spans="1:14" s="13" customFormat="1" ht="18.75">
      <c r="A27" s="180" t="s">
        <v>12</v>
      </c>
      <c r="B27" s="174"/>
      <c r="C27" s="181" t="s">
        <v>129</v>
      </c>
      <c r="D27" s="176"/>
      <c r="E27" s="176"/>
      <c r="F27" s="176"/>
      <c r="G27" s="182">
        <v>0</v>
      </c>
      <c r="H27" s="176"/>
      <c r="I27" s="176"/>
      <c r="J27" s="182">
        <v>0</v>
      </c>
      <c r="K27" s="176"/>
      <c r="L27" s="39">
        <f t="shared" si="0"/>
        <v>0</v>
      </c>
      <c r="M27" s="183"/>
      <c r="N27" s="179"/>
    </row>
    <row r="28" spans="1:14" s="13" customFormat="1" ht="18.75">
      <c r="A28" s="180" t="s">
        <v>13</v>
      </c>
      <c r="B28" s="174"/>
      <c r="C28" s="181" t="s">
        <v>130</v>
      </c>
      <c r="D28" s="176"/>
      <c r="E28" s="176"/>
      <c r="F28" s="176"/>
      <c r="G28" s="182">
        <v>0</v>
      </c>
      <c r="H28" s="176"/>
      <c r="I28" s="176"/>
      <c r="J28" s="182">
        <v>0</v>
      </c>
      <c r="K28" s="176"/>
      <c r="L28" s="39">
        <f t="shared" si="0"/>
        <v>0</v>
      </c>
      <c r="M28" s="183"/>
      <c r="N28" s="179"/>
    </row>
    <row r="29" spans="1:14" s="13" customFormat="1" ht="18.75">
      <c r="A29" s="173" t="s">
        <v>60</v>
      </c>
      <c r="B29" s="174"/>
      <c r="C29" s="175" t="s">
        <v>131</v>
      </c>
      <c r="D29" s="176"/>
      <c r="E29" s="176"/>
      <c r="F29" s="176"/>
      <c r="G29" s="177">
        <v>74555000000</v>
      </c>
      <c r="H29" s="176"/>
      <c r="I29" s="176"/>
      <c r="J29" s="177">
        <f>SUM(J30:K42)</f>
        <v>123216378745</v>
      </c>
      <c r="K29" s="176"/>
      <c r="L29" s="39">
        <f>J29-G29</f>
        <v>48661378745</v>
      </c>
      <c r="M29" s="178">
        <f>J29/G29</f>
        <v>1.6526910166320166</v>
      </c>
      <c r="N29" s="179"/>
    </row>
    <row r="30" spans="1:14" s="13" customFormat="1" ht="18.75">
      <c r="A30" s="180" t="s">
        <v>21</v>
      </c>
      <c r="B30" s="174"/>
      <c r="C30" s="181" t="s">
        <v>120</v>
      </c>
      <c r="D30" s="176"/>
      <c r="E30" s="176"/>
      <c r="F30" s="176"/>
      <c r="G30" s="182"/>
      <c r="H30" s="176"/>
      <c r="I30" s="176"/>
      <c r="J30" s="182">
        <v>2988663726</v>
      </c>
      <c r="K30" s="176"/>
      <c r="L30" s="40"/>
      <c r="M30" s="183"/>
      <c r="N30" s="179"/>
    </row>
    <row r="31" spans="1:14" s="13" customFormat="1" ht="18.75">
      <c r="A31" s="180" t="s">
        <v>21</v>
      </c>
      <c r="B31" s="174"/>
      <c r="C31" s="181" t="s">
        <v>121</v>
      </c>
      <c r="D31" s="176"/>
      <c r="E31" s="176"/>
      <c r="F31" s="176"/>
      <c r="G31" s="182"/>
      <c r="H31" s="176"/>
      <c r="I31" s="176"/>
      <c r="J31" s="182">
        <v>1308751600</v>
      </c>
      <c r="K31" s="176"/>
      <c r="L31" s="40"/>
      <c r="M31" s="183"/>
      <c r="N31" s="179"/>
    </row>
    <row r="32" spans="1:14" s="13" customFormat="1" ht="18.75">
      <c r="A32" s="180" t="s">
        <v>21</v>
      </c>
      <c r="B32" s="174"/>
      <c r="C32" s="181" t="s">
        <v>122</v>
      </c>
      <c r="D32" s="176"/>
      <c r="E32" s="176"/>
      <c r="F32" s="176"/>
      <c r="G32" s="182"/>
      <c r="H32" s="176"/>
      <c r="I32" s="176"/>
      <c r="J32" s="182">
        <v>52591777269</v>
      </c>
      <c r="K32" s="176"/>
      <c r="L32" s="40"/>
      <c r="M32" s="183"/>
      <c r="N32" s="179"/>
    </row>
    <row r="33" spans="1:14" s="13" customFormat="1" ht="18.75">
      <c r="A33" s="180" t="s">
        <v>21</v>
      </c>
      <c r="B33" s="174"/>
      <c r="C33" s="181" t="s">
        <v>123</v>
      </c>
      <c r="D33" s="176"/>
      <c r="E33" s="176"/>
      <c r="F33" s="176"/>
      <c r="G33" s="182"/>
      <c r="H33" s="176"/>
      <c r="I33" s="176"/>
      <c r="J33" s="182">
        <v>30000000</v>
      </c>
      <c r="K33" s="176"/>
      <c r="L33" s="40"/>
      <c r="M33" s="183"/>
      <c r="N33" s="179"/>
    </row>
    <row r="34" spans="1:14" s="13" customFormat="1" ht="18.75">
      <c r="A34" s="180" t="s">
        <v>21</v>
      </c>
      <c r="B34" s="174"/>
      <c r="C34" s="181" t="s">
        <v>124</v>
      </c>
      <c r="D34" s="176"/>
      <c r="E34" s="176"/>
      <c r="F34" s="176"/>
      <c r="G34" s="182"/>
      <c r="H34" s="176"/>
      <c r="I34" s="176"/>
      <c r="J34" s="182">
        <v>0</v>
      </c>
      <c r="K34" s="176"/>
      <c r="L34" s="40"/>
      <c r="M34" s="183"/>
      <c r="N34" s="179"/>
    </row>
    <row r="35" spans="1:14" s="13" customFormat="1" ht="18.75">
      <c r="A35" s="180" t="s">
        <v>21</v>
      </c>
      <c r="B35" s="174"/>
      <c r="C35" s="181" t="s">
        <v>116</v>
      </c>
      <c r="D35" s="176"/>
      <c r="E35" s="176"/>
      <c r="F35" s="176"/>
      <c r="G35" s="182"/>
      <c r="H35" s="176"/>
      <c r="I35" s="176"/>
      <c r="J35" s="182">
        <v>277035000</v>
      </c>
      <c r="K35" s="176"/>
      <c r="L35" s="40"/>
      <c r="M35" s="183"/>
      <c r="N35" s="179"/>
    </row>
    <row r="36" spans="1:14" s="13" customFormat="1" ht="18.75">
      <c r="A36" s="180" t="s">
        <v>21</v>
      </c>
      <c r="B36" s="174"/>
      <c r="C36" s="181" t="s">
        <v>132</v>
      </c>
      <c r="D36" s="176"/>
      <c r="E36" s="176"/>
      <c r="F36" s="176"/>
      <c r="G36" s="182"/>
      <c r="H36" s="176"/>
      <c r="I36" s="176"/>
      <c r="J36" s="182">
        <v>17280000</v>
      </c>
      <c r="K36" s="176"/>
      <c r="L36" s="40"/>
      <c r="M36" s="183"/>
      <c r="N36" s="179"/>
    </row>
    <row r="37" spans="1:14" s="13" customFormat="1" ht="18.75">
      <c r="A37" s="180" t="s">
        <v>21</v>
      </c>
      <c r="B37" s="174"/>
      <c r="C37" s="181" t="s">
        <v>126</v>
      </c>
      <c r="D37" s="176"/>
      <c r="E37" s="176"/>
      <c r="F37" s="176"/>
      <c r="G37" s="182"/>
      <c r="H37" s="176"/>
      <c r="I37" s="176"/>
      <c r="J37" s="182">
        <v>193024000</v>
      </c>
      <c r="K37" s="176"/>
      <c r="L37" s="40"/>
      <c r="M37" s="183"/>
      <c r="N37" s="179"/>
    </row>
    <row r="38" spans="1:14" s="13" customFormat="1" ht="18.75">
      <c r="A38" s="180" t="s">
        <v>21</v>
      </c>
      <c r="B38" s="174"/>
      <c r="C38" s="181" t="s">
        <v>127</v>
      </c>
      <c r="D38" s="176"/>
      <c r="E38" s="176"/>
      <c r="F38" s="176"/>
      <c r="G38" s="182"/>
      <c r="H38" s="176"/>
      <c r="I38" s="176"/>
      <c r="J38" s="182">
        <v>1075489898</v>
      </c>
      <c r="K38" s="176"/>
      <c r="L38" s="40"/>
      <c r="M38" s="183"/>
      <c r="N38" s="179"/>
    </row>
    <row r="39" spans="1:14" s="13" customFormat="1" ht="18.75">
      <c r="A39" s="180" t="s">
        <v>21</v>
      </c>
      <c r="B39" s="174"/>
      <c r="C39" s="181" t="s">
        <v>114</v>
      </c>
      <c r="D39" s="176"/>
      <c r="E39" s="176"/>
      <c r="F39" s="176"/>
      <c r="G39" s="182"/>
      <c r="H39" s="176"/>
      <c r="I39" s="176"/>
      <c r="J39" s="182">
        <f>12393855786+50185699</f>
        <v>12444041485</v>
      </c>
      <c r="K39" s="176"/>
      <c r="L39" s="40"/>
      <c r="M39" s="183"/>
      <c r="N39" s="179"/>
    </row>
    <row r="40" spans="1:14" s="13" customFormat="1" ht="35.25" customHeight="1">
      <c r="A40" s="180" t="s">
        <v>21</v>
      </c>
      <c r="B40" s="174"/>
      <c r="C40" s="181" t="s">
        <v>115</v>
      </c>
      <c r="D40" s="176"/>
      <c r="E40" s="176"/>
      <c r="F40" s="176"/>
      <c r="G40" s="182"/>
      <c r="H40" s="176"/>
      <c r="I40" s="176"/>
      <c r="J40" s="182">
        <v>39094963267</v>
      </c>
      <c r="K40" s="176"/>
      <c r="L40" s="40"/>
      <c r="M40" s="183"/>
      <c r="N40" s="179"/>
    </row>
    <row r="41" spans="1:14" s="13" customFormat="1" ht="18.75">
      <c r="A41" s="180" t="s">
        <v>21</v>
      </c>
      <c r="B41" s="174"/>
      <c r="C41" s="181" t="s">
        <v>133</v>
      </c>
      <c r="D41" s="176"/>
      <c r="E41" s="176"/>
      <c r="F41" s="176"/>
      <c r="G41" s="182">
        <v>0</v>
      </c>
      <c r="H41" s="176"/>
      <c r="I41" s="176"/>
      <c r="J41" s="182">
        <v>13195352500</v>
      </c>
      <c r="K41" s="176"/>
      <c r="L41" s="40"/>
      <c r="M41" s="183"/>
      <c r="N41" s="179"/>
    </row>
    <row r="42" spans="1:14" s="13" customFormat="1" ht="18.75">
      <c r="A42" s="180" t="s">
        <v>21</v>
      </c>
      <c r="B42" s="174"/>
      <c r="C42" s="181" t="s">
        <v>134</v>
      </c>
      <c r="D42" s="176"/>
      <c r="E42" s="176"/>
      <c r="F42" s="176"/>
      <c r="G42" s="182">
        <v>0</v>
      </c>
      <c r="H42" s="176"/>
      <c r="I42" s="176"/>
      <c r="J42" s="182">
        <v>0</v>
      </c>
      <c r="K42" s="176"/>
      <c r="L42" s="40">
        <f t="shared" si="0"/>
        <v>0</v>
      </c>
      <c r="M42" s="183"/>
      <c r="N42" s="179"/>
    </row>
    <row r="43" spans="1:14" s="13" customFormat="1" ht="40.5" customHeight="1">
      <c r="A43" s="173" t="s">
        <v>61</v>
      </c>
      <c r="B43" s="174"/>
      <c r="C43" s="175" t="s">
        <v>90</v>
      </c>
      <c r="D43" s="176"/>
      <c r="E43" s="176"/>
      <c r="F43" s="176"/>
      <c r="G43" s="177">
        <v>0</v>
      </c>
      <c r="H43" s="176"/>
      <c r="I43" s="176"/>
      <c r="J43" s="177">
        <v>0</v>
      </c>
      <c r="K43" s="176"/>
      <c r="L43" s="39">
        <f t="shared" si="0"/>
        <v>0</v>
      </c>
      <c r="M43" s="178"/>
      <c r="N43" s="179"/>
    </row>
    <row r="44" spans="1:14" s="13" customFormat="1" ht="25.5" customHeight="1">
      <c r="A44" s="173" t="s">
        <v>62</v>
      </c>
      <c r="B44" s="174"/>
      <c r="C44" s="175" t="s">
        <v>91</v>
      </c>
      <c r="D44" s="176"/>
      <c r="E44" s="176"/>
      <c r="F44" s="176"/>
      <c r="G44" s="177">
        <v>0</v>
      </c>
      <c r="H44" s="176"/>
      <c r="I44" s="176"/>
      <c r="J44" s="177">
        <v>0</v>
      </c>
      <c r="K44" s="176"/>
      <c r="L44" s="39">
        <f t="shared" si="0"/>
        <v>0</v>
      </c>
      <c r="M44" s="178"/>
      <c r="N44" s="179"/>
    </row>
    <row r="45" spans="1:14" s="13" customFormat="1" ht="25.5" customHeight="1">
      <c r="A45" s="173" t="s">
        <v>63</v>
      </c>
      <c r="B45" s="174"/>
      <c r="C45" s="175" t="s">
        <v>135</v>
      </c>
      <c r="D45" s="176"/>
      <c r="E45" s="176"/>
      <c r="F45" s="176"/>
      <c r="G45" s="177">
        <v>0</v>
      </c>
      <c r="H45" s="176"/>
      <c r="I45" s="176"/>
      <c r="J45" s="177">
        <v>0</v>
      </c>
      <c r="K45" s="176"/>
      <c r="L45" s="39">
        <f t="shared" si="0"/>
        <v>0</v>
      </c>
      <c r="M45" s="178"/>
      <c r="N45" s="179"/>
    </row>
    <row r="46" spans="1:14" s="13" customFormat="1" ht="36.75" customHeight="1">
      <c r="A46" s="173" t="s">
        <v>85</v>
      </c>
      <c r="B46" s="174"/>
      <c r="C46" s="175" t="s">
        <v>136</v>
      </c>
      <c r="D46" s="176"/>
      <c r="E46" s="176"/>
      <c r="F46" s="176"/>
      <c r="G46" s="177">
        <v>0</v>
      </c>
      <c r="H46" s="176"/>
      <c r="I46" s="176"/>
      <c r="J46" s="177">
        <v>0</v>
      </c>
      <c r="K46" s="176"/>
      <c r="L46" s="39">
        <f t="shared" si="0"/>
        <v>0</v>
      </c>
      <c r="M46" s="178"/>
      <c r="N46" s="179"/>
    </row>
    <row r="47" spans="1:14" s="13" customFormat="1" ht="25.5" customHeight="1">
      <c r="A47" s="173" t="s">
        <v>66</v>
      </c>
      <c r="B47" s="174"/>
      <c r="C47" s="175" t="s">
        <v>137</v>
      </c>
      <c r="D47" s="176"/>
      <c r="E47" s="176"/>
      <c r="F47" s="176"/>
      <c r="G47" s="177">
        <v>0</v>
      </c>
      <c r="H47" s="176"/>
      <c r="I47" s="176"/>
      <c r="J47" s="177">
        <v>21048734643</v>
      </c>
      <c r="K47" s="176"/>
      <c r="L47" s="39">
        <f t="shared" si="0"/>
        <v>21048734643</v>
      </c>
      <c r="M47" s="178"/>
      <c r="N47" s="179"/>
    </row>
    <row r="48" spans="1:14" s="13" customFormat="1" ht="25.5" customHeight="1">
      <c r="A48" s="166" t="s">
        <v>68</v>
      </c>
      <c r="B48" s="167"/>
      <c r="C48" s="168" t="s">
        <v>98</v>
      </c>
      <c r="D48" s="169"/>
      <c r="E48" s="169"/>
      <c r="F48" s="169"/>
      <c r="G48" s="170">
        <v>0</v>
      </c>
      <c r="H48" s="169"/>
      <c r="I48" s="169"/>
      <c r="J48" s="170">
        <v>0</v>
      </c>
      <c r="K48" s="169"/>
      <c r="L48" s="41">
        <f t="shared" si="0"/>
        <v>0</v>
      </c>
      <c r="M48" s="171"/>
      <c r="N48" s="172"/>
    </row>
    <row r="49" ht="24.4" customHeight="1"/>
    <row r="50" ht="4.3499999999999996" customHeight="1"/>
  </sheetData>
  <mergeCells count="215">
    <mergeCell ref="A3:N3"/>
    <mergeCell ref="A5:N5"/>
    <mergeCell ref="L6:N6"/>
    <mergeCell ref="A6:B7"/>
    <mergeCell ref="C6:F7"/>
    <mergeCell ref="G6:I7"/>
    <mergeCell ref="J6:K7"/>
    <mergeCell ref="M7:N7"/>
    <mergeCell ref="A4:N4"/>
    <mergeCell ref="A8:B8"/>
    <mergeCell ref="C8:F8"/>
    <mergeCell ref="G8:I8"/>
    <mergeCell ref="J8:K8"/>
    <mergeCell ref="M8:N8"/>
    <mergeCell ref="A9:B9"/>
    <mergeCell ref="C9:F9"/>
    <mergeCell ref="G9:I9"/>
    <mergeCell ref="J9:K9"/>
    <mergeCell ref="M9:N9"/>
    <mergeCell ref="A10:B10"/>
    <mergeCell ref="C10:F10"/>
    <mergeCell ref="G10:I10"/>
    <mergeCell ref="J10:K10"/>
    <mergeCell ref="M10:N10"/>
    <mergeCell ref="A11:B11"/>
    <mergeCell ref="C11:F11"/>
    <mergeCell ref="G11:I11"/>
    <mergeCell ref="J11:K11"/>
    <mergeCell ref="M11:N11"/>
    <mergeCell ref="A12:B12"/>
    <mergeCell ref="C12:F12"/>
    <mergeCell ref="G12:I12"/>
    <mergeCell ref="J12:K12"/>
    <mergeCell ref="M12:N12"/>
    <mergeCell ref="A13:B13"/>
    <mergeCell ref="C13:F13"/>
    <mergeCell ref="G13:I13"/>
    <mergeCell ref="J13:K13"/>
    <mergeCell ref="M13:N13"/>
    <mergeCell ref="A14:B14"/>
    <mergeCell ref="C14:F14"/>
    <mergeCell ref="G14:I14"/>
    <mergeCell ref="J14:K14"/>
    <mergeCell ref="M14:N14"/>
    <mergeCell ref="A15:B15"/>
    <mergeCell ref="C15:F15"/>
    <mergeCell ref="G15:I15"/>
    <mergeCell ref="J15:K15"/>
    <mergeCell ref="M15:N15"/>
    <mergeCell ref="A16:B16"/>
    <mergeCell ref="C16:F16"/>
    <mergeCell ref="G16:I16"/>
    <mergeCell ref="J16:K16"/>
    <mergeCell ref="M16:N16"/>
    <mergeCell ref="A17:B17"/>
    <mergeCell ref="C17:F17"/>
    <mergeCell ref="G17:I17"/>
    <mergeCell ref="J17:K17"/>
    <mergeCell ref="M17:N17"/>
    <mergeCell ref="A18:B18"/>
    <mergeCell ref="C18:F18"/>
    <mergeCell ref="G18:I18"/>
    <mergeCell ref="J18:K18"/>
    <mergeCell ref="M18:N18"/>
    <mergeCell ref="A19:B19"/>
    <mergeCell ref="C19:F19"/>
    <mergeCell ref="G19:I19"/>
    <mergeCell ref="J19:K19"/>
    <mergeCell ref="M19:N19"/>
    <mergeCell ref="A20:B20"/>
    <mergeCell ref="C20:F20"/>
    <mergeCell ref="G20:I20"/>
    <mergeCell ref="J20:K20"/>
    <mergeCell ref="M20:N20"/>
    <mergeCell ref="A21:B21"/>
    <mergeCell ref="C21:F21"/>
    <mergeCell ref="G21:I21"/>
    <mergeCell ref="J21:K21"/>
    <mergeCell ref="M21:N21"/>
    <mergeCell ref="A22:B22"/>
    <mergeCell ref="C22:F22"/>
    <mergeCell ref="G22:I22"/>
    <mergeCell ref="J22:K22"/>
    <mergeCell ref="M22:N22"/>
    <mergeCell ref="A23:B23"/>
    <mergeCell ref="C23:F23"/>
    <mergeCell ref="G23:I23"/>
    <mergeCell ref="J23:K23"/>
    <mergeCell ref="M23:N23"/>
    <mergeCell ref="A24:B24"/>
    <mergeCell ref="C24:F24"/>
    <mergeCell ref="G24:I24"/>
    <mergeCell ref="J24:K24"/>
    <mergeCell ref="M24:N24"/>
    <mergeCell ref="A25:B25"/>
    <mergeCell ref="C25:F25"/>
    <mergeCell ref="G25:I25"/>
    <mergeCell ref="J25:K25"/>
    <mergeCell ref="M25:N25"/>
    <mergeCell ref="A26:B26"/>
    <mergeCell ref="C26:F26"/>
    <mergeCell ref="G26:I26"/>
    <mergeCell ref="J26:K26"/>
    <mergeCell ref="M26:N26"/>
    <mergeCell ref="A27:B27"/>
    <mergeCell ref="C27:F27"/>
    <mergeCell ref="G27:I27"/>
    <mergeCell ref="J27:K27"/>
    <mergeCell ref="M27:N27"/>
    <mergeCell ref="A28:B28"/>
    <mergeCell ref="C28:F28"/>
    <mergeCell ref="G28:I28"/>
    <mergeCell ref="J28:K28"/>
    <mergeCell ref="M28:N28"/>
    <mergeCell ref="A29:B29"/>
    <mergeCell ref="C29:F29"/>
    <mergeCell ref="G29:I29"/>
    <mergeCell ref="J29:K29"/>
    <mergeCell ref="M29:N29"/>
    <mergeCell ref="A30:B30"/>
    <mergeCell ref="C30:F30"/>
    <mergeCell ref="G30:I30"/>
    <mergeCell ref="J30:K30"/>
    <mergeCell ref="M30:N30"/>
    <mergeCell ref="A31:B31"/>
    <mergeCell ref="C31:F31"/>
    <mergeCell ref="G31:I31"/>
    <mergeCell ref="J31:K31"/>
    <mergeCell ref="M31:N31"/>
    <mergeCell ref="A32:B32"/>
    <mergeCell ref="C32:F32"/>
    <mergeCell ref="G32:I32"/>
    <mergeCell ref="J32:K32"/>
    <mergeCell ref="M32:N32"/>
    <mergeCell ref="A33:B33"/>
    <mergeCell ref="C33:F33"/>
    <mergeCell ref="G33:I33"/>
    <mergeCell ref="J33:K33"/>
    <mergeCell ref="M33:N33"/>
    <mergeCell ref="A34:B34"/>
    <mergeCell ref="C34:F34"/>
    <mergeCell ref="G34:I34"/>
    <mergeCell ref="J34:K34"/>
    <mergeCell ref="M34:N34"/>
    <mergeCell ref="A35:B35"/>
    <mergeCell ref="C35:F35"/>
    <mergeCell ref="G35:I35"/>
    <mergeCell ref="J35:K35"/>
    <mergeCell ref="M35:N35"/>
    <mergeCell ref="A36:B36"/>
    <mergeCell ref="C36:F36"/>
    <mergeCell ref="G36:I36"/>
    <mergeCell ref="J36:K36"/>
    <mergeCell ref="M36:N36"/>
    <mergeCell ref="A37:B37"/>
    <mergeCell ref="C37:F37"/>
    <mergeCell ref="G37:I37"/>
    <mergeCell ref="J37:K37"/>
    <mergeCell ref="M37:N37"/>
    <mergeCell ref="A38:B38"/>
    <mergeCell ref="C38:F38"/>
    <mergeCell ref="G38:I38"/>
    <mergeCell ref="J38:K38"/>
    <mergeCell ref="M38:N38"/>
    <mergeCell ref="A39:B39"/>
    <mergeCell ref="C39:F39"/>
    <mergeCell ref="G39:I39"/>
    <mergeCell ref="J39:K39"/>
    <mergeCell ref="M39:N39"/>
    <mergeCell ref="A40:B40"/>
    <mergeCell ref="C40:F40"/>
    <mergeCell ref="G40:I40"/>
    <mergeCell ref="J40:K40"/>
    <mergeCell ref="M40:N40"/>
    <mergeCell ref="A41:B41"/>
    <mergeCell ref="C41:F41"/>
    <mergeCell ref="G41:I41"/>
    <mergeCell ref="J41:K41"/>
    <mergeCell ref="M41:N41"/>
    <mergeCell ref="J45:K45"/>
    <mergeCell ref="M45:N45"/>
    <mergeCell ref="A42:B42"/>
    <mergeCell ref="C42:F42"/>
    <mergeCell ref="G42:I42"/>
    <mergeCell ref="J42:K42"/>
    <mergeCell ref="M42:N42"/>
    <mergeCell ref="A43:B43"/>
    <mergeCell ref="C43:F43"/>
    <mergeCell ref="G43:I43"/>
    <mergeCell ref="J43:K43"/>
    <mergeCell ref="M43:N43"/>
    <mergeCell ref="A1:N1"/>
    <mergeCell ref="A48:B48"/>
    <mergeCell ref="C48:F48"/>
    <mergeCell ref="G48:I48"/>
    <mergeCell ref="J48:K48"/>
    <mergeCell ref="M48:N48"/>
    <mergeCell ref="A46:B46"/>
    <mergeCell ref="C46:F46"/>
    <mergeCell ref="G46:I46"/>
    <mergeCell ref="J46:K46"/>
    <mergeCell ref="M46:N46"/>
    <mergeCell ref="A47:B47"/>
    <mergeCell ref="C47:F47"/>
    <mergeCell ref="G47:I47"/>
    <mergeCell ref="J47:K47"/>
    <mergeCell ref="M47:N47"/>
    <mergeCell ref="A44:B44"/>
    <mergeCell ref="C44:F44"/>
    <mergeCell ref="G44:I44"/>
    <mergeCell ref="J44:K44"/>
    <mergeCell ref="M44:N44"/>
    <mergeCell ref="A45:B45"/>
    <mergeCell ref="C45:F45"/>
    <mergeCell ref="G45:I45"/>
  </mergeCells>
  <pageMargins left="0.31496062992125984" right="0.15748031496062992" top="0.55118110236220474" bottom="0.55118110236220474" header="0.31496062992125984" footer="0.31496062992125984"/>
  <pageSetup scale="85" orientation="portrait" r:id="rId1"/>
  <headerFooter>
    <oddHeader>Page 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C4B33-5001-4C0B-9212-1A3D07340137}">
  <dimension ref="A1:AA61"/>
  <sheetViews>
    <sheetView zoomScale="85" zoomScaleNormal="85" workbookViewId="0">
      <selection activeCell="C15" sqref="C15"/>
    </sheetView>
  </sheetViews>
  <sheetFormatPr defaultColWidth="8.75" defaultRowHeight="15"/>
  <cols>
    <col min="1" max="1" width="5.625" style="5" customWidth="1"/>
    <col min="2" max="2" width="10.125" style="5" customWidth="1"/>
    <col min="3" max="3" width="45" style="5" customWidth="1"/>
    <col min="4" max="4" width="17" style="5" customWidth="1"/>
    <col min="5" max="5" width="15.625" style="5" customWidth="1"/>
    <col min="6" max="6" width="17.375" style="5" customWidth="1"/>
    <col min="7" max="7" width="0.125" style="5" customWidth="1"/>
    <col min="8" max="8" width="16" style="5" customWidth="1"/>
    <col min="9" max="9" width="13.875" style="5" customWidth="1"/>
    <col min="10" max="10" width="15.375" style="5" customWidth="1"/>
    <col min="11" max="11" width="17.875" style="5" customWidth="1"/>
    <col min="12" max="12" width="15.25" style="5" customWidth="1"/>
    <col min="13" max="13" width="18.125" style="5" customWidth="1"/>
    <col min="14" max="14" width="8.75" style="5" customWidth="1"/>
    <col min="15" max="15" width="9" style="5" customWidth="1"/>
    <col min="16" max="16" width="15" style="5" customWidth="1"/>
    <col min="17" max="17" width="13.875" style="5" customWidth="1"/>
    <col min="18" max="18" width="13.25" style="5" customWidth="1"/>
    <col min="19" max="19" width="8.125" style="5" customWidth="1"/>
    <col min="20" max="20" width="8.875" style="5" customWidth="1"/>
    <col min="21" max="21" width="15.625" style="5" customWidth="1"/>
    <col min="22" max="22" width="3.375" style="5" customWidth="1"/>
    <col min="23" max="23" width="3.875" style="5" customWidth="1"/>
    <col min="24" max="24" width="2.875" style="5" customWidth="1"/>
    <col min="25" max="25" width="9.875" style="5" customWidth="1"/>
    <col min="26" max="27" width="9.125" style="5" customWidth="1"/>
    <col min="28" max="16384" width="8.75" style="5"/>
  </cols>
  <sheetData>
    <row r="1" spans="1:27" ht="7.35" customHeight="1"/>
    <row r="2" spans="1:27" ht="27" customHeight="1">
      <c r="A2" s="158" t="s">
        <v>257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99"/>
      <c r="X2" s="216"/>
      <c r="Y2" s="216"/>
      <c r="Z2" s="216"/>
      <c r="AA2" s="216"/>
    </row>
    <row r="3" spans="1:27" ht="17.850000000000001" customHeight="1"/>
    <row r="4" spans="1:27" ht="24.6" customHeight="1">
      <c r="A4" s="207" t="s">
        <v>261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7"/>
      <c r="S4" s="207"/>
      <c r="T4" s="207"/>
      <c r="U4" s="207"/>
      <c r="V4" s="207"/>
      <c r="W4" s="207"/>
      <c r="X4" s="207"/>
      <c r="Y4" s="207"/>
      <c r="Z4" s="207"/>
      <c r="AA4" s="207"/>
    </row>
    <row r="5" spans="1:27" ht="16.5">
      <c r="A5" s="96" t="s">
        <v>253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</row>
    <row r="6" spans="1:27" ht="17.25" customHeight="1">
      <c r="Y6" s="206" t="s">
        <v>169</v>
      </c>
      <c r="Z6" s="206"/>
      <c r="AA6" s="206"/>
    </row>
    <row r="7" spans="1:27" ht="9.75" customHeight="1"/>
    <row r="8" spans="1:27" s="7" customFormat="1" ht="30" customHeight="1">
      <c r="A8" s="204" t="s">
        <v>4</v>
      </c>
      <c r="B8" s="204" t="s">
        <v>139</v>
      </c>
      <c r="C8" s="204" t="s">
        <v>140</v>
      </c>
      <c r="D8" s="204" t="s">
        <v>1</v>
      </c>
      <c r="E8" s="208"/>
      <c r="F8" s="208"/>
      <c r="G8" s="208"/>
      <c r="H8" s="208"/>
      <c r="I8" s="208"/>
      <c r="J8" s="208"/>
      <c r="K8" s="204" t="s">
        <v>2</v>
      </c>
      <c r="L8" s="208"/>
      <c r="M8" s="208"/>
      <c r="N8" s="208"/>
      <c r="O8" s="208"/>
      <c r="P8" s="208"/>
      <c r="Q8" s="208"/>
      <c r="R8" s="208"/>
      <c r="S8" s="208"/>
      <c r="T8" s="208"/>
      <c r="U8" s="208"/>
      <c r="V8" s="204" t="s">
        <v>112</v>
      </c>
      <c r="W8" s="208"/>
      <c r="X8" s="208"/>
      <c r="Y8" s="208"/>
      <c r="Z8" s="208"/>
      <c r="AA8" s="208"/>
    </row>
    <row r="9" spans="1:27" s="7" customFormat="1" ht="36" customHeight="1">
      <c r="A9" s="204"/>
      <c r="B9" s="204"/>
      <c r="C9" s="204"/>
      <c r="D9" s="204" t="s">
        <v>141</v>
      </c>
      <c r="E9" s="217" t="s">
        <v>175</v>
      </c>
      <c r="F9" s="210" t="s">
        <v>176</v>
      </c>
      <c r="G9" s="212"/>
      <c r="H9" s="204" t="s">
        <v>143</v>
      </c>
      <c r="I9" s="208"/>
      <c r="J9" s="208"/>
      <c r="K9" s="217" t="s">
        <v>141</v>
      </c>
      <c r="L9" s="217" t="s">
        <v>175</v>
      </c>
      <c r="M9" s="217" t="s">
        <v>176</v>
      </c>
      <c r="N9" s="217" t="s">
        <v>178</v>
      </c>
      <c r="O9" s="217" t="s">
        <v>179</v>
      </c>
      <c r="P9" s="204" t="s">
        <v>143</v>
      </c>
      <c r="Q9" s="208"/>
      <c r="R9" s="208"/>
      <c r="S9" s="217" t="s">
        <v>172</v>
      </c>
      <c r="T9" s="210" t="s">
        <v>173</v>
      </c>
      <c r="U9" s="217" t="s">
        <v>174</v>
      </c>
      <c r="V9" s="210" t="s">
        <v>175</v>
      </c>
      <c r="W9" s="211"/>
      <c r="X9" s="212"/>
      <c r="Y9" s="217" t="s">
        <v>180</v>
      </c>
      <c r="Z9" s="204" t="s">
        <v>143</v>
      </c>
      <c r="AA9" s="208"/>
    </row>
    <row r="10" spans="1:27" s="7" customFormat="1" ht="39" customHeight="1">
      <c r="A10" s="204"/>
      <c r="B10" s="204"/>
      <c r="C10" s="204"/>
      <c r="D10" s="204"/>
      <c r="E10" s="218"/>
      <c r="F10" s="213"/>
      <c r="G10" s="215"/>
      <c r="H10" s="16" t="s">
        <v>177</v>
      </c>
      <c r="I10" s="16" t="s">
        <v>142</v>
      </c>
      <c r="J10" s="16" t="s">
        <v>89</v>
      </c>
      <c r="K10" s="218"/>
      <c r="L10" s="218"/>
      <c r="M10" s="218"/>
      <c r="N10" s="218"/>
      <c r="O10" s="218"/>
      <c r="P10" s="16" t="s">
        <v>141</v>
      </c>
      <c r="Q10" s="16" t="s">
        <v>142</v>
      </c>
      <c r="R10" s="16" t="s">
        <v>89</v>
      </c>
      <c r="S10" s="218"/>
      <c r="T10" s="213"/>
      <c r="U10" s="218"/>
      <c r="V10" s="213"/>
      <c r="W10" s="214"/>
      <c r="X10" s="215"/>
      <c r="Y10" s="218"/>
      <c r="Z10" s="16" t="s">
        <v>142</v>
      </c>
      <c r="AA10" s="16" t="s">
        <v>89</v>
      </c>
    </row>
    <row r="11" spans="1:27" ht="15.75">
      <c r="A11" s="15" t="s">
        <v>9</v>
      </c>
      <c r="B11" s="15" t="s">
        <v>10</v>
      </c>
      <c r="C11" s="15" t="s">
        <v>68</v>
      </c>
      <c r="D11" s="15" t="s">
        <v>11</v>
      </c>
      <c r="E11" s="15" t="s">
        <v>12</v>
      </c>
      <c r="F11" s="200" t="s">
        <v>13</v>
      </c>
      <c r="G11" s="201"/>
      <c r="H11" s="15" t="s">
        <v>14</v>
      </c>
      <c r="I11" s="15" t="s">
        <v>34</v>
      </c>
      <c r="J11" s="15" t="s">
        <v>36</v>
      </c>
      <c r="K11" s="15" t="s">
        <v>38</v>
      </c>
      <c r="L11" s="15" t="s">
        <v>40</v>
      </c>
      <c r="M11" s="15" t="s">
        <v>44</v>
      </c>
      <c r="N11" s="15" t="s">
        <v>46</v>
      </c>
      <c r="O11" s="15" t="s">
        <v>48</v>
      </c>
      <c r="P11" s="15" t="s">
        <v>50</v>
      </c>
      <c r="Q11" s="15" t="s">
        <v>52</v>
      </c>
      <c r="R11" s="17"/>
      <c r="S11" s="15" t="s">
        <v>54</v>
      </c>
      <c r="T11" s="15" t="s">
        <v>55</v>
      </c>
      <c r="U11" s="15" t="s">
        <v>57</v>
      </c>
      <c r="V11" s="200" t="s">
        <v>58</v>
      </c>
      <c r="W11" s="209"/>
      <c r="X11" s="201"/>
      <c r="Y11" s="15" t="s">
        <v>59</v>
      </c>
      <c r="Z11" s="15" t="s">
        <v>144</v>
      </c>
      <c r="AA11" s="15" t="s">
        <v>145</v>
      </c>
    </row>
    <row r="12" spans="1:27" ht="31.5" customHeight="1">
      <c r="A12" s="49"/>
      <c r="B12" s="49" t="s">
        <v>0</v>
      </c>
      <c r="C12" s="49" t="s">
        <v>146</v>
      </c>
      <c r="D12" s="50">
        <f>SUM(D13:D40)</f>
        <v>138505852415</v>
      </c>
      <c r="E12" s="50">
        <f>SUM(E13:E40)</f>
        <v>2658289806</v>
      </c>
      <c r="F12" s="245">
        <f>SUM(F13:G40)</f>
        <v>132476023194</v>
      </c>
      <c r="G12" s="245"/>
      <c r="H12" s="50">
        <f t="shared" ref="H12:M12" si="0">SUM(H13:H40)</f>
        <v>3371539415</v>
      </c>
      <c r="I12" s="50">
        <f t="shared" si="0"/>
        <v>764403562</v>
      </c>
      <c r="J12" s="51">
        <f t="shared" si="0"/>
        <v>2607135853</v>
      </c>
      <c r="K12" s="50">
        <f t="shared" si="0"/>
        <v>146180965167</v>
      </c>
      <c r="L12" s="50">
        <f t="shared" si="0"/>
        <v>1335719018</v>
      </c>
      <c r="M12" s="50">
        <f t="shared" si="0"/>
        <v>122388238246</v>
      </c>
      <c r="N12" s="50">
        <f t="shared" ref="N12:O12" si="1">SUM(N13:N40)</f>
        <v>0</v>
      </c>
      <c r="O12" s="50">
        <f t="shared" si="1"/>
        <v>0</v>
      </c>
      <c r="P12" s="50">
        <f t="shared" ref="P12" si="2">SUM(P13:P40)</f>
        <v>1408273260</v>
      </c>
      <c r="Q12" s="50">
        <f t="shared" ref="Q12" si="3">SUM(Q13:Q40)</f>
        <v>580132761</v>
      </c>
      <c r="R12" s="50">
        <f t="shared" ref="R12" si="4">SUM(R13:R40)</f>
        <v>828140499</v>
      </c>
      <c r="S12" s="50">
        <v>0</v>
      </c>
      <c r="T12" s="50">
        <v>0</v>
      </c>
      <c r="U12" s="50">
        <f>SUM(U13:U40)</f>
        <v>21048734643</v>
      </c>
      <c r="V12" s="203">
        <f>L12/E12</f>
        <v>0.50247306181032692</v>
      </c>
      <c r="W12" s="203"/>
      <c r="X12" s="203"/>
      <c r="Y12" s="62">
        <f>M12/F12</f>
        <v>0.92385199446070865</v>
      </c>
      <c r="Z12" s="94">
        <f>Q12/I12</f>
        <v>0.75893518795507653</v>
      </c>
      <c r="AA12" s="94">
        <f>R12/J12</f>
        <v>0.3176437844798416</v>
      </c>
    </row>
    <row r="13" spans="1:27" ht="19.5" customHeight="1">
      <c r="A13" s="52">
        <v>1</v>
      </c>
      <c r="B13" s="52" t="s">
        <v>185</v>
      </c>
      <c r="C13" s="42" t="s">
        <v>244</v>
      </c>
      <c r="D13" s="92">
        <f t="shared" ref="D13:D40" si="5">E13+F13+H13</f>
        <v>11486345797</v>
      </c>
      <c r="E13" s="92">
        <v>0</v>
      </c>
      <c r="F13" s="92">
        <v>11486345797</v>
      </c>
      <c r="G13" s="92"/>
      <c r="H13" s="92">
        <f>I13+J13</f>
        <v>0</v>
      </c>
      <c r="I13" s="92">
        <v>0</v>
      </c>
      <c r="J13" s="92">
        <v>0</v>
      </c>
      <c r="K13" s="92">
        <f>L13+M13+N13+O13+P13+U13</f>
        <v>10320852269</v>
      </c>
      <c r="L13" s="92">
        <v>0</v>
      </c>
      <c r="M13" s="92">
        <v>10320852269</v>
      </c>
      <c r="N13" s="92">
        <v>0</v>
      </c>
      <c r="O13" s="92">
        <v>0</v>
      </c>
      <c r="P13" s="92">
        <f>Q13+R13</f>
        <v>0</v>
      </c>
      <c r="Q13" s="92">
        <v>0</v>
      </c>
      <c r="R13" s="92">
        <v>0</v>
      </c>
      <c r="S13" s="92">
        <v>0</v>
      </c>
      <c r="T13" s="92">
        <v>0</v>
      </c>
      <c r="U13" s="92">
        <v>0</v>
      </c>
      <c r="V13" s="202" t="s">
        <v>0</v>
      </c>
      <c r="W13" s="202"/>
      <c r="X13" s="202"/>
      <c r="Y13" s="44">
        <f>M13/F13</f>
        <v>0.8985322618178182</v>
      </c>
      <c r="Z13" s="93" t="s">
        <v>0</v>
      </c>
      <c r="AA13" s="93" t="s">
        <v>0</v>
      </c>
    </row>
    <row r="14" spans="1:27" ht="28.5" customHeight="1">
      <c r="A14" s="52">
        <v>2</v>
      </c>
      <c r="B14" s="52" t="s">
        <v>186</v>
      </c>
      <c r="C14" s="42" t="s">
        <v>245</v>
      </c>
      <c r="D14" s="92">
        <f t="shared" si="5"/>
        <v>8290957727</v>
      </c>
      <c r="E14" s="92">
        <v>0</v>
      </c>
      <c r="F14" s="92">
        <v>8290957727</v>
      </c>
      <c r="G14" s="92"/>
      <c r="H14" s="92">
        <f t="shared" ref="H14:H39" si="6">I14+J14</f>
        <v>0</v>
      </c>
      <c r="I14" s="92">
        <v>0</v>
      </c>
      <c r="J14" s="92">
        <v>0</v>
      </c>
      <c r="K14" s="92">
        <f t="shared" ref="K14:K40" si="7">L14+M14+N14+O14+P14+U14</f>
        <v>8212283232</v>
      </c>
      <c r="L14" s="92">
        <v>0</v>
      </c>
      <c r="M14" s="92">
        <v>8212283232</v>
      </c>
      <c r="N14" s="92">
        <v>0</v>
      </c>
      <c r="O14" s="92">
        <v>0</v>
      </c>
      <c r="P14" s="92">
        <f t="shared" ref="P14:P34" si="8">Q14+R14</f>
        <v>0</v>
      </c>
      <c r="Q14" s="92">
        <v>0</v>
      </c>
      <c r="R14" s="92">
        <v>0</v>
      </c>
      <c r="S14" s="92">
        <v>0</v>
      </c>
      <c r="T14" s="92">
        <v>0</v>
      </c>
      <c r="U14" s="92">
        <v>0</v>
      </c>
      <c r="V14" s="202" t="s">
        <v>0</v>
      </c>
      <c r="W14" s="202"/>
      <c r="X14" s="202"/>
      <c r="Y14" s="44">
        <f t="shared" ref="Y14:Y27" si="9">M14/F14</f>
        <v>0.99051080736501751</v>
      </c>
      <c r="Z14" s="93" t="s">
        <v>0</v>
      </c>
      <c r="AA14" s="93" t="s">
        <v>0</v>
      </c>
    </row>
    <row r="15" spans="1:27" ht="19.5" customHeight="1">
      <c r="A15" s="52">
        <v>3</v>
      </c>
      <c r="B15" s="52" t="s">
        <v>187</v>
      </c>
      <c r="C15" s="42" t="s">
        <v>246</v>
      </c>
      <c r="D15" s="92">
        <f t="shared" si="5"/>
        <v>6611938016</v>
      </c>
      <c r="E15" s="92">
        <v>0</v>
      </c>
      <c r="F15" s="92">
        <v>6611938016</v>
      </c>
      <c r="G15" s="92"/>
      <c r="H15" s="92">
        <f t="shared" si="6"/>
        <v>0</v>
      </c>
      <c r="I15" s="92">
        <v>0</v>
      </c>
      <c r="J15" s="92">
        <v>0</v>
      </c>
      <c r="K15" s="92">
        <f t="shared" si="7"/>
        <v>6539954320</v>
      </c>
      <c r="L15" s="92">
        <v>0</v>
      </c>
      <c r="M15" s="92">
        <v>6539954320</v>
      </c>
      <c r="N15" s="92">
        <v>0</v>
      </c>
      <c r="O15" s="92">
        <v>0</v>
      </c>
      <c r="P15" s="92">
        <f t="shared" si="8"/>
        <v>0</v>
      </c>
      <c r="Q15" s="92">
        <v>0</v>
      </c>
      <c r="R15" s="92">
        <v>0</v>
      </c>
      <c r="S15" s="92">
        <v>0</v>
      </c>
      <c r="T15" s="92">
        <v>0</v>
      </c>
      <c r="U15" s="92">
        <v>0</v>
      </c>
      <c r="V15" s="202" t="s">
        <v>0</v>
      </c>
      <c r="W15" s="202"/>
      <c r="X15" s="202"/>
      <c r="Y15" s="44">
        <f t="shared" si="9"/>
        <v>0.98911307156452322</v>
      </c>
      <c r="Z15" s="93" t="s">
        <v>0</v>
      </c>
      <c r="AA15" s="93" t="s">
        <v>0</v>
      </c>
    </row>
    <row r="16" spans="1:27" ht="19.5" customHeight="1">
      <c r="A16" s="52">
        <v>4</v>
      </c>
      <c r="B16" s="52" t="s">
        <v>188</v>
      </c>
      <c r="C16" s="42" t="s">
        <v>247</v>
      </c>
      <c r="D16" s="92">
        <f t="shared" si="5"/>
        <v>3633836748</v>
      </c>
      <c r="E16" s="92">
        <v>0</v>
      </c>
      <c r="F16" s="92">
        <v>3633836748</v>
      </c>
      <c r="G16" s="92"/>
      <c r="H16" s="92">
        <f t="shared" si="6"/>
        <v>0</v>
      </c>
      <c r="I16" s="92">
        <v>0</v>
      </c>
      <c r="J16" s="92">
        <v>0</v>
      </c>
      <c r="K16" s="92">
        <f t="shared" si="7"/>
        <v>3550346543</v>
      </c>
      <c r="L16" s="92">
        <v>0</v>
      </c>
      <c r="M16" s="92">
        <v>3550346543</v>
      </c>
      <c r="N16" s="92">
        <v>0</v>
      </c>
      <c r="O16" s="92">
        <v>0</v>
      </c>
      <c r="P16" s="92">
        <f t="shared" si="8"/>
        <v>0</v>
      </c>
      <c r="Q16" s="92">
        <v>0</v>
      </c>
      <c r="R16" s="92">
        <v>0</v>
      </c>
      <c r="S16" s="92">
        <v>0</v>
      </c>
      <c r="T16" s="92">
        <v>0</v>
      </c>
      <c r="U16" s="92">
        <v>0</v>
      </c>
      <c r="V16" s="202" t="s">
        <v>0</v>
      </c>
      <c r="W16" s="202"/>
      <c r="X16" s="202"/>
      <c r="Y16" s="44">
        <f t="shared" si="9"/>
        <v>0.977024227891924</v>
      </c>
      <c r="Z16" s="93" t="s">
        <v>0</v>
      </c>
      <c r="AA16" s="93" t="s">
        <v>0</v>
      </c>
    </row>
    <row r="17" spans="1:27" ht="19.5" customHeight="1">
      <c r="A17" s="52">
        <v>5</v>
      </c>
      <c r="B17" s="52" t="s">
        <v>189</v>
      </c>
      <c r="C17" s="59" t="s">
        <v>220</v>
      </c>
      <c r="D17" s="92">
        <f t="shared" si="5"/>
        <v>140910000</v>
      </c>
      <c r="E17" s="92">
        <v>0</v>
      </c>
      <c r="F17" s="92">
        <v>140910000</v>
      </c>
      <c r="G17" s="92"/>
      <c r="H17" s="92">
        <f t="shared" si="6"/>
        <v>0</v>
      </c>
      <c r="I17" s="92">
        <v>0</v>
      </c>
      <c r="J17" s="92">
        <v>0</v>
      </c>
      <c r="K17" s="92">
        <f t="shared" si="7"/>
        <v>140910000</v>
      </c>
      <c r="L17" s="92">
        <v>0</v>
      </c>
      <c r="M17" s="92">
        <v>140910000</v>
      </c>
      <c r="N17" s="92">
        <v>0</v>
      </c>
      <c r="O17" s="92">
        <v>0</v>
      </c>
      <c r="P17" s="92">
        <f t="shared" si="8"/>
        <v>0</v>
      </c>
      <c r="Q17" s="92">
        <v>0</v>
      </c>
      <c r="R17" s="92">
        <v>0</v>
      </c>
      <c r="S17" s="92">
        <v>0</v>
      </c>
      <c r="T17" s="92">
        <v>0</v>
      </c>
      <c r="U17" s="92">
        <v>0</v>
      </c>
      <c r="V17" s="202" t="s">
        <v>0</v>
      </c>
      <c r="W17" s="202"/>
      <c r="X17" s="202"/>
      <c r="Y17" s="44">
        <f t="shared" si="9"/>
        <v>1</v>
      </c>
      <c r="Z17" s="93" t="s">
        <v>0</v>
      </c>
      <c r="AA17" s="93" t="s">
        <v>0</v>
      </c>
    </row>
    <row r="18" spans="1:27" ht="19.5" customHeight="1">
      <c r="A18" s="52">
        <v>6</v>
      </c>
      <c r="B18" s="52" t="s">
        <v>147</v>
      </c>
      <c r="C18" s="59" t="s">
        <v>221</v>
      </c>
      <c r="D18" s="92">
        <f t="shared" si="5"/>
        <v>1436995402</v>
      </c>
      <c r="E18" s="92">
        <v>0</v>
      </c>
      <c r="F18" s="92">
        <v>1436995402</v>
      </c>
      <c r="G18" s="92"/>
      <c r="H18" s="92">
        <f t="shared" si="6"/>
        <v>0</v>
      </c>
      <c r="I18" s="92">
        <v>0</v>
      </c>
      <c r="J18" s="92">
        <v>0</v>
      </c>
      <c r="K18" s="92">
        <f t="shared" si="7"/>
        <v>1324533275</v>
      </c>
      <c r="L18" s="92">
        <v>0</v>
      </c>
      <c r="M18" s="92">
        <v>1324533275</v>
      </c>
      <c r="N18" s="92">
        <v>0</v>
      </c>
      <c r="O18" s="92">
        <v>0</v>
      </c>
      <c r="P18" s="92">
        <f t="shared" si="8"/>
        <v>0</v>
      </c>
      <c r="Q18" s="92">
        <v>0</v>
      </c>
      <c r="R18" s="92">
        <v>0</v>
      </c>
      <c r="S18" s="92">
        <v>0</v>
      </c>
      <c r="T18" s="92">
        <v>0</v>
      </c>
      <c r="U18" s="92">
        <v>0</v>
      </c>
      <c r="V18" s="202" t="s">
        <v>0</v>
      </c>
      <c r="W18" s="202"/>
      <c r="X18" s="202"/>
      <c r="Y18" s="44">
        <f t="shared" si="9"/>
        <v>0.92173800497658098</v>
      </c>
      <c r="Z18" s="93" t="s">
        <v>0</v>
      </c>
      <c r="AA18" s="93" t="s">
        <v>0</v>
      </c>
    </row>
    <row r="19" spans="1:27" ht="19.5" customHeight="1">
      <c r="A19" s="52">
        <v>7</v>
      </c>
      <c r="B19" s="52" t="s">
        <v>190</v>
      </c>
      <c r="C19" s="42" t="s">
        <v>248</v>
      </c>
      <c r="D19" s="92">
        <f t="shared" si="5"/>
        <v>4859903425</v>
      </c>
      <c r="E19" s="92">
        <v>0</v>
      </c>
      <c r="F19" s="92">
        <v>4859903425</v>
      </c>
      <c r="G19" s="92"/>
      <c r="H19" s="92">
        <f t="shared" si="6"/>
        <v>0</v>
      </c>
      <c r="I19" s="92">
        <v>0</v>
      </c>
      <c r="J19" s="92">
        <v>0</v>
      </c>
      <c r="K19" s="92">
        <f t="shared" si="7"/>
        <v>4782859831</v>
      </c>
      <c r="L19" s="92">
        <v>0</v>
      </c>
      <c r="M19" s="92">
        <v>4782859831</v>
      </c>
      <c r="N19" s="92">
        <v>0</v>
      </c>
      <c r="O19" s="92">
        <v>0</v>
      </c>
      <c r="P19" s="92">
        <f t="shared" si="8"/>
        <v>0</v>
      </c>
      <c r="Q19" s="92">
        <v>0</v>
      </c>
      <c r="R19" s="92">
        <v>0</v>
      </c>
      <c r="S19" s="92">
        <v>0</v>
      </c>
      <c r="T19" s="92">
        <v>0</v>
      </c>
      <c r="U19" s="92">
        <v>0</v>
      </c>
      <c r="V19" s="202" t="s">
        <v>0</v>
      </c>
      <c r="W19" s="202"/>
      <c r="X19" s="202"/>
      <c r="Y19" s="44">
        <f t="shared" si="9"/>
        <v>0.9841470936225446</v>
      </c>
      <c r="Z19" s="93" t="s">
        <v>0</v>
      </c>
      <c r="AA19" s="93" t="s">
        <v>0</v>
      </c>
    </row>
    <row r="20" spans="1:27" ht="19.5" customHeight="1">
      <c r="A20" s="52">
        <v>8</v>
      </c>
      <c r="B20" s="52" t="s">
        <v>191</v>
      </c>
      <c r="C20" s="42" t="s">
        <v>249</v>
      </c>
      <c r="D20" s="92">
        <f t="shared" si="5"/>
        <v>10083606819</v>
      </c>
      <c r="E20" s="92">
        <v>0</v>
      </c>
      <c r="F20" s="92">
        <v>10083606819</v>
      </c>
      <c r="G20" s="92"/>
      <c r="H20" s="92">
        <f t="shared" si="6"/>
        <v>0</v>
      </c>
      <c r="I20" s="92">
        <v>0</v>
      </c>
      <c r="J20" s="92">
        <v>0</v>
      </c>
      <c r="K20" s="92">
        <f t="shared" si="7"/>
        <v>9975872977</v>
      </c>
      <c r="L20" s="92">
        <v>0</v>
      </c>
      <c r="M20" s="92">
        <v>9975872977</v>
      </c>
      <c r="N20" s="92">
        <v>0</v>
      </c>
      <c r="O20" s="92">
        <v>0</v>
      </c>
      <c r="P20" s="92">
        <f t="shared" si="8"/>
        <v>0</v>
      </c>
      <c r="Q20" s="92">
        <v>0</v>
      </c>
      <c r="R20" s="92">
        <v>0</v>
      </c>
      <c r="S20" s="92">
        <v>0</v>
      </c>
      <c r="T20" s="92">
        <v>0</v>
      </c>
      <c r="U20" s="92">
        <v>0</v>
      </c>
      <c r="V20" s="202" t="s">
        <v>0</v>
      </c>
      <c r="W20" s="202"/>
      <c r="X20" s="202"/>
      <c r="Y20" s="44">
        <f t="shared" si="9"/>
        <v>0.98931594181191174</v>
      </c>
      <c r="Z20" s="93" t="s">
        <v>0</v>
      </c>
      <c r="AA20" s="93" t="s">
        <v>0</v>
      </c>
    </row>
    <row r="21" spans="1:27" ht="19.5" customHeight="1">
      <c r="A21" s="52">
        <v>9</v>
      </c>
      <c r="B21" s="52" t="s">
        <v>192</v>
      </c>
      <c r="C21" s="42" t="s">
        <v>250</v>
      </c>
      <c r="D21" s="92">
        <f t="shared" si="5"/>
        <v>9279063709</v>
      </c>
      <c r="E21" s="92">
        <v>0</v>
      </c>
      <c r="F21" s="92">
        <v>9279063709</v>
      </c>
      <c r="G21" s="92"/>
      <c r="H21" s="92">
        <f t="shared" si="6"/>
        <v>0</v>
      </c>
      <c r="I21" s="92">
        <v>0</v>
      </c>
      <c r="J21" s="92">
        <v>0</v>
      </c>
      <c r="K21" s="92">
        <f t="shared" si="7"/>
        <v>9209608097</v>
      </c>
      <c r="L21" s="92">
        <v>0</v>
      </c>
      <c r="M21" s="92">
        <v>9209608097</v>
      </c>
      <c r="N21" s="92">
        <v>0</v>
      </c>
      <c r="O21" s="92">
        <v>0</v>
      </c>
      <c r="P21" s="92">
        <f t="shared" si="8"/>
        <v>0</v>
      </c>
      <c r="Q21" s="92">
        <v>0</v>
      </c>
      <c r="R21" s="92">
        <v>0</v>
      </c>
      <c r="S21" s="92">
        <v>0</v>
      </c>
      <c r="T21" s="92">
        <v>0</v>
      </c>
      <c r="U21" s="92">
        <v>0</v>
      </c>
      <c r="V21" s="202" t="s">
        <v>0</v>
      </c>
      <c r="W21" s="202"/>
      <c r="X21" s="202"/>
      <c r="Y21" s="44">
        <f t="shared" si="9"/>
        <v>0.99251480384463431</v>
      </c>
      <c r="Z21" s="93" t="s">
        <v>0</v>
      </c>
      <c r="AA21" s="93" t="s">
        <v>0</v>
      </c>
    </row>
    <row r="22" spans="1:27" ht="19.5" customHeight="1">
      <c r="A22" s="52">
        <v>10</v>
      </c>
      <c r="B22" s="52" t="s">
        <v>194</v>
      </c>
      <c r="C22" s="60" t="s">
        <v>222</v>
      </c>
      <c r="D22" s="92">
        <f t="shared" si="5"/>
        <v>45887969080</v>
      </c>
      <c r="E22" s="92">
        <v>0</v>
      </c>
      <c r="F22" s="92">
        <f>44667647528+50185699</f>
        <v>44717833227</v>
      </c>
      <c r="G22" s="92"/>
      <c r="H22" s="92">
        <f t="shared" si="6"/>
        <v>1170135853</v>
      </c>
      <c r="I22" s="92">
        <v>0</v>
      </c>
      <c r="J22" s="92">
        <v>1170135853</v>
      </c>
      <c r="K22" s="92">
        <f t="shared" si="7"/>
        <v>39384740360</v>
      </c>
      <c r="L22" s="92">
        <v>0</v>
      </c>
      <c r="M22" s="92">
        <f>38936014662+50185699</f>
        <v>38986200361</v>
      </c>
      <c r="N22" s="92">
        <v>0</v>
      </c>
      <c r="O22" s="92">
        <v>0</v>
      </c>
      <c r="P22" s="92">
        <f t="shared" si="8"/>
        <v>398539999</v>
      </c>
      <c r="Q22" s="92">
        <v>0</v>
      </c>
      <c r="R22" s="92">
        <v>398539999</v>
      </c>
      <c r="S22" s="92">
        <v>0</v>
      </c>
      <c r="T22" s="92">
        <v>0</v>
      </c>
      <c r="U22" s="92">
        <v>0</v>
      </c>
      <c r="V22" s="202" t="s">
        <v>0</v>
      </c>
      <c r="W22" s="202"/>
      <c r="X22" s="202"/>
      <c r="Y22" s="44">
        <f t="shared" si="9"/>
        <v>0.87182668630421656</v>
      </c>
      <c r="Z22" s="93" t="s">
        <v>0</v>
      </c>
      <c r="AA22" s="93" t="s">
        <v>0</v>
      </c>
    </row>
    <row r="23" spans="1:27" ht="19.5" customHeight="1">
      <c r="A23" s="52">
        <v>11</v>
      </c>
      <c r="B23" s="52" t="s">
        <v>195</v>
      </c>
      <c r="C23" s="60" t="s">
        <v>223</v>
      </c>
      <c r="D23" s="92">
        <f t="shared" si="5"/>
        <v>2986653570</v>
      </c>
      <c r="E23" s="92">
        <v>0</v>
      </c>
      <c r="F23" s="92">
        <v>2986653570</v>
      </c>
      <c r="G23" s="92"/>
      <c r="H23" s="92">
        <f t="shared" si="6"/>
        <v>0</v>
      </c>
      <c r="I23" s="92">
        <v>0</v>
      </c>
      <c r="J23" s="92">
        <v>0</v>
      </c>
      <c r="K23" s="92">
        <f t="shared" si="7"/>
        <v>2806468638</v>
      </c>
      <c r="L23" s="92">
        <v>0</v>
      </c>
      <c r="M23" s="92">
        <v>2806468638</v>
      </c>
      <c r="N23" s="92">
        <v>0</v>
      </c>
      <c r="O23" s="92">
        <v>0</v>
      </c>
      <c r="P23" s="92">
        <f t="shared" si="8"/>
        <v>0</v>
      </c>
      <c r="Q23" s="92">
        <v>0</v>
      </c>
      <c r="R23" s="92">
        <v>0</v>
      </c>
      <c r="S23" s="92">
        <v>0</v>
      </c>
      <c r="T23" s="92">
        <v>0</v>
      </c>
      <c r="U23" s="92">
        <v>0</v>
      </c>
      <c r="V23" s="202" t="s">
        <v>0</v>
      </c>
      <c r="W23" s="202"/>
      <c r="X23" s="202"/>
      <c r="Y23" s="44">
        <f t="shared" si="9"/>
        <v>0.93966995911079165</v>
      </c>
      <c r="Z23" s="93" t="s">
        <v>0</v>
      </c>
      <c r="AA23" s="93" t="s">
        <v>0</v>
      </c>
    </row>
    <row r="24" spans="1:27" ht="19.5" customHeight="1">
      <c r="A24" s="52">
        <v>12</v>
      </c>
      <c r="B24" s="52" t="s">
        <v>196</v>
      </c>
      <c r="C24" s="60" t="s">
        <v>224</v>
      </c>
      <c r="D24" s="92">
        <f t="shared" si="5"/>
        <v>19595291161</v>
      </c>
      <c r="E24" s="92">
        <v>0</v>
      </c>
      <c r="F24" s="92">
        <v>18158291161</v>
      </c>
      <c r="G24" s="92"/>
      <c r="H24" s="92">
        <f t="shared" si="6"/>
        <v>1437000000</v>
      </c>
      <c r="I24" s="92">
        <v>0</v>
      </c>
      <c r="J24" s="92">
        <v>1437000000</v>
      </c>
      <c r="K24" s="92">
        <f t="shared" si="7"/>
        <v>16632839371</v>
      </c>
      <c r="L24" s="92">
        <v>0</v>
      </c>
      <c r="M24" s="92">
        <v>16203238871</v>
      </c>
      <c r="N24" s="92">
        <v>0</v>
      </c>
      <c r="O24" s="92">
        <v>0</v>
      </c>
      <c r="P24" s="92">
        <f t="shared" si="8"/>
        <v>429600500</v>
      </c>
      <c r="Q24" s="92">
        <v>0</v>
      </c>
      <c r="R24" s="92">
        <v>429600500</v>
      </c>
      <c r="S24" s="92">
        <v>0</v>
      </c>
      <c r="T24" s="92">
        <v>0</v>
      </c>
      <c r="U24" s="92">
        <v>0</v>
      </c>
      <c r="V24" s="202" t="s">
        <v>0</v>
      </c>
      <c r="W24" s="202"/>
      <c r="X24" s="202"/>
      <c r="Y24" s="44">
        <f t="shared" si="9"/>
        <v>0.89233280419035133</v>
      </c>
      <c r="Z24" s="93" t="s">
        <v>0</v>
      </c>
      <c r="AA24" s="93" t="s">
        <v>0</v>
      </c>
    </row>
    <row r="25" spans="1:27" ht="19.5" customHeight="1">
      <c r="A25" s="52">
        <v>13</v>
      </c>
      <c r="B25" s="52" t="s">
        <v>197</v>
      </c>
      <c r="C25" s="60" t="s">
        <v>225</v>
      </c>
      <c r="D25" s="92">
        <f t="shared" si="5"/>
        <v>1245578712</v>
      </c>
      <c r="E25" s="92">
        <v>0</v>
      </c>
      <c r="F25" s="92">
        <v>1245578712</v>
      </c>
      <c r="G25" s="92"/>
      <c r="H25" s="92">
        <f t="shared" si="6"/>
        <v>0</v>
      </c>
      <c r="I25" s="92">
        <v>0</v>
      </c>
      <c r="J25" s="92">
        <v>0</v>
      </c>
      <c r="K25" s="92">
        <f t="shared" si="7"/>
        <v>1089444025</v>
      </c>
      <c r="L25" s="92">
        <v>0</v>
      </c>
      <c r="M25" s="92">
        <v>1089444025</v>
      </c>
      <c r="N25" s="92">
        <v>0</v>
      </c>
      <c r="O25" s="92">
        <v>0</v>
      </c>
      <c r="P25" s="92">
        <f t="shared" si="8"/>
        <v>0</v>
      </c>
      <c r="Q25" s="92">
        <v>0</v>
      </c>
      <c r="R25" s="92">
        <v>0</v>
      </c>
      <c r="S25" s="92">
        <v>0</v>
      </c>
      <c r="T25" s="92">
        <v>0</v>
      </c>
      <c r="U25" s="92">
        <v>0</v>
      </c>
      <c r="V25" s="202" t="s">
        <v>0</v>
      </c>
      <c r="W25" s="202"/>
      <c r="X25" s="202"/>
      <c r="Y25" s="44">
        <f t="shared" si="9"/>
        <v>0.87464887967674254</v>
      </c>
      <c r="Z25" s="93" t="s">
        <v>0</v>
      </c>
      <c r="AA25" s="93" t="s">
        <v>0</v>
      </c>
    </row>
    <row r="26" spans="1:27" ht="19.5" customHeight="1">
      <c r="A26" s="52">
        <v>14</v>
      </c>
      <c r="B26" s="52" t="s">
        <v>198</v>
      </c>
      <c r="C26" s="59" t="s">
        <v>218</v>
      </c>
      <c r="D26" s="92">
        <f t="shared" si="5"/>
        <v>7614154319</v>
      </c>
      <c r="E26" s="92">
        <v>0</v>
      </c>
      <c r="F26" s="92">
        <v>7614154319</v>
      </c>
      <c r="G26" s="92"/>
      <c r="H26" s="92">
        <f t="shared" si="6"/>
        <v>0</v>
      </c>
      <c r="I26" s="92">
        <v>0</v>
      </c>
      <c r="J26" s="92"/>
      <c r="K26" s="92">
        <f t="shared" si="7"/>
        <v>7444943230</v>
      </c>
      <c r="L26" s="92">
        <v>0</v>
      </c>
      <c r="M26" s="92">
        <v>7444943230</v>
      </c>
      <c r="N26" s="92">
        <v>0</v>
      </c>
      <c r="O26" s="92">
        <v>0</v>
      </c>
      <c r="P26" s="92">
        <f t="shared" si="8"/>
        <v>0</v>
      </c>
      <c r="Q26" s="92">
        <v>0</v>
      </c>
      <c r="R26" s="92">
        <v>0</v>
      </c>
      <c r="S26" s="92">
        <v>0</v>
      </c>
      <c r="T26" s="92">
        <v>0</v>
      </c>
      <c r="U26" s="92">
        <v>0</v>
      </c>
      <c r="V26" s="202" t="s">
        <v>0</v>
      </c>
      <c r="W26" s="202"/>
      <c r="X26" s="202"/>
      <c r="Y26" s="44">
        <f t="shared" si="9"/>
        <v>0.97777677179752465</v>
      </c>
      <c r="Z26" s="93" t="s">
        <v>0</v>
      </c>
      <c r="AA26" s="93"/>
    </row>
    <row r="27" spans="1:27" ht="19.5" customHeight="1">
      <c r="A27" s="52">
        <v>15</v>
      </c>
      <c r="B27" s="52" t="s">
        <v>199</v>
      </c>
      <c r="C27" s="59" t="s">
        <v>219</v>
      </c>
      <c r="D27" s="92">
        <f t="shared" si="5"/>
        <v>1929954562</v>
      </c>
      <c r="E27" s="92">
        <v>0</v>
      </c>
      <c r="F27" s="92">
        <v>1929954562</v>
      </c>
      <c r="G27" s="92"/>
      <c r="H27" s="92">
        <f t="shared" si="6"/>
        <v>0</v>
      </c>
      <c r="I27" s="92">
        <v>0</v>
      </c>
      <c r="J27" s="92"/>
      <c r="K27" s="92">
        <f t="shared" si="7"/>
        <v>1800722577</v>
      </c>
      <c r="L27" s="92">
        <v>0</v>
      </c>
      <c r="M27" s="92">
        <v>1800722577</v>
      </c>
      <c r="N27" s="92">
        <v>0</v>
      </c>
      <c r="O27" s="92">
        <v>0</v>
      </c>
      <c r="P27" s="92">
        <f t="shared" si="8"/>
        <v>0</v>
      </c>
      <c r="Q27" s="92">
        <v>0</v>
      </c>
      <c r="R27" s="92">
        <v>0</v>
      </c>
      <c r="S27" s="92">
        <v>0</v>
      </c>
      <c r="T27" s="92">
        <v>0</v>
      </c>
      <c r="U27" s="92">
        <v>0</v>
      </c>
      <c r="V27" s="202" t="s">
        <v>0</v>
      </c>
      <c r="W27" s="202"/>
      <c r="X27" s="202"/>
      <c r="Y27" s="44">
        <f t="shared" si="9"/>
        <v>0.93303884581299279</v>
      </c>
      <c r="Z27" s="93" t="s">
        <v>0</v>
      </c>
      <c r="AA27" s="93" t="s">
        <v>0</v>
      </c>
    </row>
    <row r="28" spans="1:27" ht="36" customHeight="1">
      <c r="A28" s="52">
        <v>16</v>
      </c>
      <c r="B28" s="52" t="s">
        <v>200</v>
      </c>
      <c r="C28" s="42" t="s">
        <v>201</v>
      </c>
      <c r="D28" s="92">
        <f t="shared" si="5"/>
        <v>720000000</v>
      </c>
      <c r="E28" s="92">
        <v>720000000</v>
      </c>
      <c r="F28" s="184"/>
      <c r="G28" s="184"/>
      <c r="H28" s="92">
        <f t="shared" si="6"/>
        <v>0</v>
      </c>
      <c r="I28" s="92">
        <v>0</v>
      </c>
      <c r="J28" s="92"/>
      <c r="K28" s="92">
        <f t="shared" si="7"/>
        <v>720000000</v>
      </c>
      <c r="L28" s="92">
        <v>720000000</v>
      </c>
      <c r="M28" s="92">
        <v>0</v>
      </c>
      <c r="N28" s="92">
        <v>0</v>
      </c>
      <c r="O28" s="92">
        <v>0</v>
      </c>
      <c r="P28" s="92">
        <f t="shared" si="8"/>
        <v>0</v>
      </c>
      <c r="Q28" s="92">
        <v>0</v>
      </c>
      <c r="R28" s="92">
        <v>0</v>
      </c>
      <c r="S28" s="92">
        <v>0</v>
      </c>
      <c r="T28" s="92">
        <v>0</v>
      </c>
      <c r="U28" s="92">
        <v>0</v>
      </c>
      <c r="V28" s="202" t="s">
        <v>0</v>
      </c>
      <c r="W28" s="202"/>
      <c r="X28" s="202"/>
      <c r="Y28" s="44"/>
      <c r="Z28" s="93" t="s">
        <v>0</v>
      </c>
      <c r="AA28" s="93" t="s">
        <v>0</v>
      </c>
    </row>
    <row r="29" spans="1:27" ht="36" customHeight="1">
      <c r="A29" s="52">
        <v>17</v>
      </c>
      <c r="B29" s="52" t="s">
        <v>202</v>
      </c>
      <c r="C29" s="42" t="s">
        <v>203</v>
      </c>
      <c r="D29" s="92">
        <f t="shared" si="5"/>
        <v>580000000</v>
      </c>
      <c r="E29" s="92">
        <v>580000000</v>
      </c>
      <c r="F29" s="184"/>
      <c r="G29" s="184"/>
      <c r="H29" s="92">
        <f t="shared" si="6"/>
        <v>0</v>
      </c>
      <c r="I29" s="92">
        <v>0</v>
      </c>
      <c r="J29" s="92"/>
      <c r="K29" s="92">
        <f t="shared" si="7"/>
        <v>580000000</v>
      </c>
      <c r="L29" s="92">
        <v>580000000</v>
      </c>
      <c r="M29" s="92">
        <v>0</v>
      </c>
      <c r="N29" s="92">
        <v>0</v>
      </c>
      <c r="O29" s="92">
        <v>0</v>
      </c>
      <c r="P29" s="92">
        <f t="shared" si="8"/>
        <v>0</v>
      </c>
      <c r="Q29" s="92">
        <v>0</v>
      </c>
      <c r="R29" s="92">
        <v>0</v>
      </c>
      <c r="S29" s="92">
        <v>0</v>
      </c>
      <c r="T29" s="92">
        <v>0</v>
      </c>
      <c r="U29" s="92">
        <v>0</v>
      </c>
      <c r="V29" s="202" t="s">
        <v>0</v>
      </c>
      <c r="W29" s="202"/>
      <c r="X29" s="202"/>
      <c r="Y29" s="44"/>
      <c r="Z29" s="93" t="s">
        <v>0</v>
      </c>
      <c r="AA29" s="93"/>
    </row>
    <row r="30" spans="1:27" ht="61.5" customHeight="1">
      <c r="A30" s="52">
        <v>18</v>
      </c>
      <c r="B30" s="52" t="s">
        <v>204</v>
      </c>
      <c r="C30" s="42" t="s">
        <v>205</v>
      </c>
      <c r="D30" s="92">
        <f t="shared" si="5"/>
        <v>92500000</v>
      </c>
      <c r="E30" s="92">
        <v>0</v>
      </c>
      <c r="F30" s="184"/>
      <c r="G30" s="184"/>
      <c r="H30" s="92">
        <f t="shared" si="6"/>
        <v>92500000</v>
      </c>
      <c r="I30" s="92">
        <v>92500000</v>
      </c>
      <c r="J30" s="92"/>
      <c r="K30" s="92">
        <f t="shared" si="7"/>
        <v>70424031</v>
      </c>
      <c r="L30" s="92">
        <v>0</v>
      </c>
      <c r="M30" s="92">
        <v>0</v>
      </c>
      <c r="N30" s="92">
        <v>0</v>
      </c>
      <c r="O30" s="92">
        <v>0</v>
      </c>
      <c r="P30" s="92">
        <f t="shared" si="8"/>
        <v>70424031</v>
      </c>
      <c r="Q30" s="92">
        <v>70424031</v>
      </c>
      <c r="R30" s="92">
        <v>0</v>
      </c>
      <c r="S30" s="92">
        <v>0</v>
      </c>
      <c r="T30" s="92">
        <v>0</v>
      </c>
      <c r="U30" s="92">
        <v>0</v>
      </c>
      <c r="V30" s="202" t="s">
        <v>0</v>
      </c>
      <c r="W30" s="202"/>
      <c r="X30" s="202"/>
      <c r="Y30" s="44"/>
      <c r="Z30" s="93" t="s">
        <v>0</v>
      </c>
      <c r="AA30" s="93"/>
    </row>
    <row r="31" spans="1:27" ht="27" customHeight="1">
      <c r="A31" s="52">
        <v>19</v>
      </c>
      <c r="B31" s="52" t="s">
        <v>206</v>
      </c>
      <c r="C31" s="42" t="s">
        <v>207</v>
      </c>
      <c r="D31" s="92">
        <f t="shared" si="5"/>
        <v>169839615</v>
      </c>
      <c r="E31" s="92">
        <v>0</v>
      </c>
      <c r="F31" s="184"/>
      <c r="G31" s="184"/>
      <c r="H31" s="92">
        <f t="shared" si="6"/>
        <v>169839615</v>
      </c>
      <c r="I31" s="92">
        <v>169839615</v>
      </c>
      <c r="J31" s="92">
        <v>0</v>
      </c>
      <c r="K31" s="92">
        <f t="shared" si="7"/>
        <v>128501330</v>
      </c>
      <c r="L31" s="92">
        <v>0</v>
      </c>
      <c r="M31" s="92">
        <v>0</v>
      </c>
      <c r="N31" s="92">
        <v>0</v>
      </c>
      <c r="O31" s="92">
        <v>0</v>
      </c>
      <c r="P31" s="92">
        <f t="shared" si="8"/>
        <v>128501330</v>
      </c>
      <c r="Q31" s="92">
        <v>128501330</v>
      </c>
      <c r="R31" s="92">
        <v>0</v>
      </c>
      <c r="S31" s="92">
        <v>0</v>
      </c>
      <c r="T31" s="92">
        <v>0</v>
      </c>
      <c r="U31" s="92">
        <v>0</v>
      </c>
      <c r="V31" s="202" t="s">
        <v>0</v>
      </c>
      <c r="W31" s="202"/>
      <c r="X31" s="202"/>
      <c r="Y31" s="93"/>
      <c r="Z31" s="93" t="s">
        <v>0</v>
      </c>
      <c r="AA31" s="93" t="s">
        <v>0</v>
      </c>
    </row>
    <row r="32" spans="1:27" ht="33.75" customHeight="1">
      <c r="A32" s="52">
        <v>20</v>
      </c>
      <c r="B32" s="52" t="s">
        <v>208</v>
      </c>
      <c r="C32" s="42" t="s">
        <v>209</v>
      </c>
      <c r="D32" s="92">
        <f t="shared" si="5"/>
        <v>502063947</v>
      </c>
      <c r="E32" s="92">
        <v>0</v>
      </c>
      <c r="F32" s="184"/>
      <c r="G32" s="184"/>
      <c r="H32" s="92">
        <f t="shared" si="6"/>
        <v>502063947</v>
      </c>
      <c r="I32" s="92">
        <v>502063947</v>
      </c>
      <c r="J32" s="92">
        <v>0</v>
      </c>
      <c r="K32" s="92">
        <f t="shared" si="7"/>
        <v>381207400</v>
      </c>
      <c r="L32" s="92">
        <v>0</v>
      </c>
      <c r="M32" s="92">
        <v>0</v>
      </c>
      <c r="N32" s="92">
        <v>0</v>
      </c>
      <c r="O32" s="92">
        <v>0</v>
      </c>
      <c r="P32" s="92">
        <f t="shared" si="8"/>
        <v>381207400</v>
      </c>
      <c r="Q32" s="92">
        <v>381207400</v>
      </c>
      <c r="R32" s="92">
        <v>0</v>
      </c>
      <c r="S32" s="92">
        <v>0</v>
      </c>
      <c r="T32" s="92">
        <v>0</v>
      </c>
      <c r="U32" s="92">
        <v>0</v>
      </c>
      <c r="V32" s="202" t="s">
        <v>0</v>
      </c>
      <c r="W32" s="202"/>
      <c r="X32" s="202"/>
      <c r="Y32" s="93"/>
      <c r="Z32" s="93" t="s">
        <v>0</v>
      </c>
      <c r="AA32" s="93" t="s">
        <v>0</v>
      </c>
    </row>
    <row r="33" spans="1:27" ht="33.75" customHeight="1">
      <c r="A33" s="52">
        <v>21</v>
      </c>
      <c r="B33" s="47">
        <v>8081737</v>
      </c>
      <c r="C33" s="45" t="s">
        <v>210</v>
      </c>
      <c r="D33" s="92">
        <f t="shared" si="5"/>
        <v>752740097</v>
      </c>
      <c r="E33" s="53">
        <v>752740097</v>
      </c>
      <c r="F33" s="92"/>
      <c r="G33" s="91"/>
      <c r="H33" s="92">
        <f t="shared" si="6"/>
        <v>0</v>
      </c>
      <c r="I33" s="92"/>
      <c r="J33" s="92"/>
      <c r="K33" s="92">
        <f t="shared" si="7"/>
        <v>14900000</v>
      </c>
      <c r="L33" s="53">
        <v>14900000</v>
      </c>
      <c r="M33" s="92"/>
      <c r="N33" s="92"/>
      <c r="O33" s="92"/>
      <c r="P33" s="92">
        <f t="shared" si="8"/>
        <v>0</v>
      </c>
      <c r="Q33" s="92"/>
      <c r="R33" s="91"/>
      <c r="S33" s="92"/>
      <c r="T33" s="92"/>
      <c r="U33" s="92"/>
      <c r="V33" s="202" t="s">
        <v>0</v>
      </c>
      <c r="W33" s="202"/>
      <c r="X33" s="202"/>
      <c r="Y33" s="93"/>
      <c r="Z33" s="93"/>
      <c r="AA33" s="93"/>
    </row>
    <row r="34" spans="1:27" ht="39.75" customHeight="1">
      <c r="A34" s="52">
        <v>22</v>
      </c>
      <c r="B34" s="48">
        <v>8081738</v>
      </c>
      <c r="C34" s="46" t="s">
        <v>211</v>
      </c>
      <c r="D34" s="92">
        <f t="shared" si="5"/>
        <v>29549709</v>
      </c>
      <c r="E34" s="53">
        <v>29549709</v>
      </c>
      <c r="F34" s="92"/>
      <c r="G34" s="91"/>
      <c r="H34" s="92">
        <f t="shared" si="6"/>
        <v>0</v>
      </c>
      <c r="I34" s="92"/>
      <c r="J34" s="92"/>
      <c r="K34" s="92">
        <f t="shared" si="7"/>
        <v>20819018</v>
      </c>
      <c r="L34" s="53">
        <v>20819018</v>
      </c>
      <c r="M34" s="92"/>
      <c r="N34" s="92"/>
      <c r="O34" s="92"/>
      <c r="P34" s="92">
        <f t="shared" si="8"/>
        <v>0</v>
      </c>
      <c r="Q34" s="92"/>
      <c r="R34" s="91"/>
      <c r="S34" s="92"/>
      <c r="T34" s="92"/>
      <c r="U34" s="92"/>
      <c r="V34" s="202" t="s">
        <v>0</v>
      </c>
      <c r="W34" s="202"/>
      <c r="X34" s="202"/>
      <c r="Y34" s="93"/>
      <c r="Z34" s="93"/>
      <c r="AA34" s="93"/>
    </row>
    <row r="35" spans="1:27" ht="36" customHeight="1">
      <c r="A35" s="52">
        <v>23</v>
      </c>
      <c r="B35" s="47">
        <v>7792435</v>
      </c>
      <c r="C35" s="45" t="s">
        <v>212</v>
      </c>
      <c r="D35" s="92">
        <f t="shared" si="5"/>
        <v>62000000</v>
      </c>
      <c r="E35" s="53">
        <v>62000000</v>
      </c>
      <c r="F35" s="92"/>
      <c r="G35" s="91"/>
      <c r="H35" s="92">
        <f t="shared" si="6"/>
        <v>0</v>
      </c>
      <c r="I35" s="92"/>
      <c r="J35" s="92"/>
      <c r="K35" s="92">
        <f t="shared" si="7"/>
        <v>0</v>
      </c>
      <c r="L35" s="53">
        <v>0</v>
      </c>
      <c r="M35" s="92"/>
      <c r="N35" s="92"/>
      <c r="O35" s="92"/>
      <c r="P35" s="92"/>
      <c r="Q35" s="92"/>
      <c r="R35" s="91"/>
      <c r="S35" s="92"/>
      <c r="T35" s="92"/>
      <c r="U35" s="92"/>
      <c r="V35" s="202" t="s">
        <v>0</v>
      </c>
      <c r="W35" s="202"/>
      <c r="X35" s="202"/>
      <c r="Y35" s="93"/>
      <c r="Z35" s="93"/>
      <c r="AA35" s="93"/>
    </row>
    <row r="36" spans="1:27" ht="30.75" customHeight="1">
      <c r="A36" s="52">
        <v>24</v>
      </c>
      <c r="B36" s="47">
        <v>8023412</v>
      </c>
      <c r="C36" s="45" t="s">
        <v>213</v>
      </c>
      <c r="D36" s="92">
        <f t="shared" si="5"/>
        <v>71000000</v>
      </c>
      <c r="E36" s="53">
        <v>71000000</v>
      </c>
      <c r="F36" s="92"/>
      <c r="G36" s="91"/>
      <c r="H36" s="92">
        <f t="shared" si="6"/>
        <v>0</v>
      </c>
      <c r="I36" s="92"/>
      <c r="J36" s="92"/>
      <c r="K36" s="92">
        <f t="shared" si="7"/>
        <v>0</v>
      </c>
      <c r="L36" s="53">
        <v>0</v>
      </c>
      <c r="M36" s="92"/>
      <c r="N36" s="92"/>
      <c r="O36" s="92"/>
      <c r="P36" s="92"/>
      <c r="Q36" s="92"/>
      <c r="R36" s="91"/>
      <c r="S36" s="92"/>
      <c r="T36" s="92"/>
      <c r="U36" s="92"/>
      <c r="V36" s="202" t="s">
        <v>0</v>
      </c>
      <c r="W36" s="202"/>
      <c r="X36" s="202"/>
      <c r="Y36" s="93"/>
      <c r="Z36" s="93"/>
      <c r="AA36" s="93"/>
    </row>
    <row r="37" spans="1:27" ht="30.75" customHeight="1">
      <c r="A37" s="52">
        <v>25</v>
      </c>
      <c r="B37" s="47">
        <v>7977682</v>
      </c>
      <c r="C37" s="45" t="s">
        <v>214</v>
      </c>
      <c r="D37" s="92">
        <f t="shared" si="5"/>
        <v>23000000</v>
      </c>
      <c r="E37" s="53">
        <v>23000000</v>
      </c>
      <c r="F37" s="92"/>
      <c r="G37" s="91"/>
      <c r="H37" s="92">
        <f t="shared" si="6"/>
        <v>0</v>
      </c>
      <c r="I37" s="92"/>
      <c r="J37" s="92"/>
      <c r="K37" s="92">
        <f t="shared" si="7"/>
        <v>0</v>
      </c>
      <c r="L37" s="53">
        <v>0</v>
      </c>
      <c r="M37" s="92"/>
      <c r="N37" s="92"/>
      <c r="O37" s="92"/>
      <c r="P37" s="92"/>
      <c r="Q37" s="92"/>
      <c r="R37" s="91"/>
      <c r="S37" s="92"/>
      <c r="T37" s="92"/>
      <c r="U37" s="92"/>
      <c r="V37" s="202" t="s">
        <v>0</v>
      </c>
      <c r="W37" s="202"/>
      <c r="X37" s="202"/>
      <c r="Y37" s="93"/>
      <c r="Z37" s="93"/>
      <c r="AA37" s="93"/>
    </row>
    <row r="38" spans="1:27" ht="30.75" customHeight="1">
      <c r="A38" s="52">
        <v>26</v>
      </c>
      <c r="B38" s="47">
        <v>7860675</v>
      </c>
      <c r="C38" s="45" t="s">
        <v>215</v>
      </c>
      <c r="D38" s="92">
        <f t="shared" si="5"/>
        <v>19000000</v>
      </c>
      <c r="E38" s="53">
        <v>19000000</v>
      </c>
      <c r="F38" s="92"/>
      <c r="G38" s="91"/>
      <c r="H38" s="92">
        <f t="shared" si="6"/>
        <v>0</v>
      </c>
      <c r="I38" s="92"/>
      <c r="J38" s="92"/>
      <c r="K38" s="92">
        <f t="shared" si="7"/>
        <v>0</v>
      </c>
      <c r="L38" s="53">
        <v>0</v>
      </c>
      <c r="M38" s="92"/>
      <c r="N38" s="92"/>
      <c r="O38" s="92"/>
      <c r="P38" s="92"/>
      <c r="Q38" s="92"/>
      <c r="R38" s="91"/>
      <c r="S38" s="92"/>
      <c r="T38" s="92"/>
      <c r="U38" s="92"/>
      <c r="V38" s="202" t="s">
        <v>0</v>
      </c>
      <c r="W38" s="202"/>
      <c r="X38" s="202"/>
      <c r="Y38" s="93"/>
      <c r="Z38" s="93"/>
      <c r="AA38" s="93"/>
    </row>
    <row r="39" spans="1:27" ht="30.75" customHeight="1">
      <c r="A39" s="52">
        <v>27</v>
      </c>
      <c r="B39" s="47">
        <v>7326174</v>
      </c>
      <c r="C39" s="45" t="s">
        <v>216</v>
      </c>
      <c r="D39" s="92">
        <f t="shared" si="5"/>
        <v>401000000</v>
      </c>
      <c r="E39" s="53">
        <v>401000000</v>
      </c>
      <c r="F39" s="92"/>
      <c r="G39" s="91"/>
      <c r="H39" s="92">
        <f t="shared" si="6"/>
        <v>0</v>
      </c>
      <c r="I39" s="92"/>
      <c r="J39" s="92"/>
      <c r="K39" s="92">
        <f t="shared" si="7"/>
        <v>0</v>
      </c>
      <c r="L39" s="53">
        <v>0</v>
      </c>
      <c r="M39" s="92"/>
      <c r="N39" s="92"/>
      <c r="O39" s="92"/>
      <c r="P39" s="92"/>
      <c r="Q39" s="92"/>
      <c r="R39" s="91"/>
      <c r="S39" s="92"/>
      <c r="T39" s="92"/>
      <c r="U39" s="92"/>
      <c r="V39" s="202" t="s">
        <v>0</v>
      </c>
      <c r="W39" s="202"/>
      <c r="X39" s="202"/>
      <c r="Y39" s="93"/>
      <c r="Z39" s="93"/>
      <c r="AA39" s="93"/>
    </row>
    <row r="40" spans="1:27" ht="30.75" customHeight="1">
      <c r="A40" s="54">
        <v>28</v>
      </c>
      <c r="B40" s="54" t="s">
        <v>193</v>
      </c>
      <c r="C40" s="56" t="s">
        <v>217</v>
      </c>
      <c r="D40" s="57">
        <f t="shared" si="5"/>
        <v>0</v>
      </c>
      <c r="E40" s="43"/>
      <c r="F40" s="43"/>
      <c r="G40" s="43"/>
      <c r="H40" s="43"/>
      <c r="I40" s="43"/>
      <c r="J40" s="55"/>
      <c r="K40" s="57">
        <f t="shared" si="7"/>
        <v>21048734643</v>
      </c>
      <c r="L40" s="43"/>
      <c r="M40" s="43"/>
      <c r="N40" s="43"/>
      <c r="O40" s="43"/>
      <c r="P40" s="43"/>
      <c r="Q40" s="43"/>
      <c r="R40" s="55"/>
      <c r="S40" s="43"/>
      <c r="T40" s="55"/>
      <c r="U40" s="58">
        <v>21048734643</v>
      </c>
      <c r="V40" s="205"/>
      <c r="W40" s="205"/>
      <c r="X40" s="205"/>
      <c r="Y40" s="61"/>
      <c r="Z40" s="61"/>
      <c r="AA40" s="61"/>
    </row>
    <row r="41" spans="1:27" ht="22.5" customHeight="1"/>
    <row r="42" spans="1:27" ht="22.5" customHeight="1"/>
    <row r="43" spans="1:27" ht="22.5" customHeight="1"/>
    <row r="44" spans="1:27" ht="22.5" customHeight="1"/>
    <row r="45" spans="1:27" ht="22.5" customHeight="1"/>
    <row r="46" spans="1:27" ht="22.5" customHeight="1"/>
    <row r="47" spans="1:27" ht="22.5" customHeight="1"/>
    <row r="48" spans="1:27" ht="22.5" customHeight="1"/>
    <row r="49" ht="22.5" customHeight="1"/>
    <row r="50" ht="22.5" customHeight="1"/>
    <row r="51" ht="22.5" customHeight="1"/>
    <row r="52" ht="22.5" customHeight="1"/>
    <row r="53" ht="22.5" customHeight="1"/>
    <row r="54" ht="22.5" customHeight="1"/>
    <row r="55" ht="22.5" customHeight="1"/>
    <row r="56" ht="22.5" customHeight="1"/>
    <row r="57" ht="22.5" customHeight="1"/>
    <row r="58" ht="22.5" customHeight="1"/>
    <row r="59" ht="22.5" customHeight="1"/>
    <row r="60" ht="22.5" customHeight="1"/>
    <row r="61" ht="22.5" customHeight="1"/>
  </sheetData>
  <mergeCells count="63">
    <mergeCell ref="X2:AA2"/>
    <mergeCell ref="Y9:Y10"/>
    <mergeCell ref="A8:A10"/>
    <mergeCell ref="B8:B10"/>
    <mergeCell ref="C8:C10"/>
    <mergeCell ref="S9:S10"/>
    <mergeCell ref="T9:T10"/>
    <mergeCell ref="U9:U10"/>
    <mergeCell ref="E9:E10"/>
    <mergeCell ref="F9:G10"/>
    <mergeCell ref="K9:K10"/>
    <mergeCell ref="L9:L10"/>
    <mergeCell ref="M9:M10"/>
    <mergeCell ref="N9:N10"/>
    <mergeCell ref="O9:O10"/>
    <mergeCell ref="D9:D10"/>
    <mergeCell ref="V40:X40"/>
    <mergeCell ref="Y6:AA6"/>
    <mergeCell ref="A4:AA4"/>
    <mergeCell ref="D8:J8"/>
    <mergeCell ref="K8:U8"/>
    <mergeCell ref="V8:AA8"/>
    <mergeCell ref="A5:AA5"/>
    <mergeCell ref="Z9:AA9"/>
    <mergeCell ref="H9:J9"/>
    <mergeCell ref="P9:R9"/>
    <mergeCell ref="V11:X11"/>
    <mergeCell ref="V9:X10"/>
    <mergeCell ref="V17:X17"/>
    <mergeCell ref="V18:X18"/>
    <mergeCell ref="V15:X15"/>
    <mergeCell ref="F32:G32"/>
    <mergeCell ref="F11:G11"/>
    <mergeCell ref="V39:X39"/>
    <mergeCell ref="V37:X37"/>
    <mergeCell ref="V38:X38"/>
    <mergeCell ref="V35:X35"/>
    <mergeCell ref="V36:X36"/>
    <mergeCell ref="V33:X33"/>
    <mergeCell ref="V34:X34"/>
    <mergeCell ref="V31:X31"/>
    <mergeCell ref="V32:X32"/>
    <mergeCell ref="V29:X29"/>
    <mergeCell ref="V30:X30"/>
    <mergeCell ref="V27:X27"/>
    <mergeCell ref="V28:X28"/>
    <mergeCell ref="V25:X25"/>
    <mergeCell ref="A2:W2"/>
    <mergeCell ref="F28:G28"/>
    <mergeCell ref="F29:G29"/>
    <mergeCell ref="F30:G30"/>
    <mergeCell ref="F31:G31"/>
    <mergeCell ref="V26:X26"/>
    <mergeCell ref="V24:X24"/>
    <mergeCell ref="V22:X22"/>
    <mergeCell ref="V19:X19"/>
    <mergeCell ref="V20:X20"/>
    <mergeCell ref="V21:X21"/>
    <mergeCell ref="V16:X16"/>
    <mergeCell ref="V12:X12"/>
    <mergeCell ref="V13:X13"/>
    <mergeCell ref="V14:X14"/>
    <mergeCell ref="V23:X23"/>
  </mergeCells>
  <phoneticPr fontId="8" type="noConversion"/>
  <pageMargins left="0.27559055118110237" right="0.23622047244094491" top="0.74803149606299213" bottom="0.35433070866141736" header="0.31496062992125984" footer="0.31496062992125984"/>
  <pageSetup paperSize="8"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364BE-31BC-4065-8069-6A86DF78B959}">
  <dimension ref="A1:AO19"/>
  <sheetViews>
    <sheetView tabSelected="1" zoomScale="130" zoomScaleNormal="130" workbookViewId="0">
      <selection activeCell="A3" sqref="A3:AO3"/>
    </sheetView>
  </sheetViews>
  <sheetFormatPr defaultColWidth="9" defaultRowHeight="15"/>
  <cols>
    <col min="1" max="1" width="3.75" style="63" customWidth="1"/>
    <col min="2" max="2" width="17.625" style="63" customWidth="1"/>
    <col min="3" max="3" width="10.75" style="63" customWidth="1"/>
    <col min="4" max="4" width="9.625" style="63" bestFit="1" customWidth="1"/>
    <col min="5" max="6" width="10.875" style="63" bestFit="1" customWidth="1"/>
    <col min="7" max="7" width="5.125" style="63" customWidth="1"/>
    <col min="8" max="8" width="10.875" style="63" bestFit="1" customWidth="1"/>
    <col min="9" max="9" width="0" style="63" hidden="1" customWidth="1"/>
    <col min="10" max="10" width="10.875" style="63" bestFit="1" customWidth="1"/>
    <col min="11" max="12" width="9.625" style="63" bestFit="1" customWidth="1"/>
    <col min="13" max="13" width="10.875" style="63" bestFit="1" customWidth="1"/>
    <col min="14" max="14" width="8.75" style="63" bestFit="1" customWidth="1"/>
    <col min="15" max="16" width="10.875" style="63" bestFit="1" customWidth="1"/>
    <col min="17" max="17" width="9.625" style="63" bestFit="1" customWidth="1"/>
    <col min="18" max="18" width="0" style="63" hidden="1" customWidth="1"/>
    <col min="19" max="20" width="9.625" style="63" bestFit="1" customWidth="1"/>
    <col min="21" max="21" width="5.625" style="63" customWidth="1"/>
    <col min="22" max="26" width="9.625" style="63" bestFit="1" customWidth="1"/>
    <col min="27" max="27" width="0" style="63" hidden="1" customWidth="1"/>
    <col min="28" max="28" width="8.75" style="63" bestFit="1" customWidth="1"/>
    <col min="29" max="29" width="9.25" style="63" customWidth="1"/>
    <col min="30" max="30" width="6.375" style="63" customWidth="1"/>
    <col min="31" max="31" width="6.875" style="63" customWidth="1"/>
    <col min="32" max="32" width="6.375" style="63" customWidth="1"/>
    <col min="33" max="33" width="6.75" style="63" bestFit="1" customWidth="1"/>
    <col min="34" max="34" width="5.625" style="63" customWidth="1"/>
    <col min="35" max="35" width="7" style="63" customWidth="1"/>
    <col min="36" max="36" width="6.625" style="63" customWidth="1"/>
    <col min="37" max="38" width="6.375" style="63" customWidth="1"/>
    <col min="39" max="39" width="7.75" style="63" customWidth="1"/>
    <col min="40" max="40" width="6.75" style="63" customWidth="1"/>
    <col min="41" max="41" width="7.375" style="63" customWidth="1"/>
    <col min="42" max="42" width="0" style="63" hidden="1" customWidth="1"/>
    <col min="43" max="16384" width="9" style="63"/>
  </cols>
  <sheetData>
    <row r="1" spans="1:41" ht="18.75">
      <c r="A1" s="158" t="s">
        <v>258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8"/>
      <c r="AN1" s="158"/>
      <c r="AO1" s="158"/>
    </row>
    <row r="2" spans="1:41" s="90" customFormat="1" ht="7.5" customHeight="1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</row>
    <row r="3" spans="1:41" ht="33.75" customHeight="1">
      <c r="A3" s="231" t="s">
        <v>259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2"/>
      <c r="AD3" s="232"/>
      <c r="AE3" s="232"/>
      <c r="AF3" s="232"/>
      <c r="AG3" s="232"/>
      <c r="AH3" s="232"/>
      <c r="AI3" s="232"/>
      <c r="AJ3" s="232"/>
      <c r="AK3" s="232"/>
      <c r="AL3" s="232"/>
      <c r="AM3" s="232"/>
      <c r="AN3" s="232"/>
      <c r="AO3" s="232"/>
    </row>
    <row r="4" spans="1:41" ht="20.25" customHeight="1">
      <c r="A4" s="233" t="s">
        <v>253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4"/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  <c r="AA4" s="234"/>
      <c r="AB4" s="234"/>
      <c r="AC4" s="234"/>
      <c r="AD4" s="234"/>
      <c r="AE4" s="234"/>
      <c r="AF4" s="234"/>
      <c r="AG4" s="234"/>
      <c r="AH4" s="234"/>
      <c r="AI4" s="234"/>
      <c r="AJ4" s="234"/>
      <c r="AK4" s="234"/>
      <c r="AL4" s="234"/>
      <c r="AM4" s="234"/>
      <c r="AN4" s="234"/>
      <c r="AO4" s="234"/>
    </row>
    <row r="5" spans="1:41">
      <c r="AM5" s="219" t="s">
        <v>169</v>
      </c>
      <c r="AN5" s="219"/>
      <c r="AO5" s="219"/>
    </row>
    <row r="6" spans="1:41" ht="21" customHeight="1">
      <c r="A6" s="220" t="s">
        <v>4</v>
      </c>
      <c r="B6" s="220" t="s">
        <v>240</v>
      </c>
      <c r="C6" s="235" t="s">
        <v>238</v>
      </c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8"/>
      <c r="P6" s="235" t="s">
        <v>239</v>
      </c>
      <c r="Q6" s="227"/>
      <c r="R6" s="227"/>
      <c r="S6" s="227"/>
      <c r="T6" s="227"/>
      <c r="U6" s="227"/>
      <c r="V6" s="227"/>
      <c r="W6" s="227"/>
      <c r="X6" s="227"/>
      <c r="Y6" s="227"/>
      <c r="Z6" s="227"/>
      <c r="AA6" s="227"/>
      <c r="AB6" s="227"/>
      <c r="AC6" s="228"/>
      <c r="AD6" s="235" t="s">
        <v>243</v>
      </c>
      <c r="AE6" s="227"/>
      <c r="AF6" s="227"/>
      <c r="AG6" s="227"/>
      <c r="AH6" s="227"/>
      <c r="AI6" s="227"/>
      <c r="AJ6" s="227"/>
      <c r="AK6" s="227"/>
      <c r="AL6" s="227"/>
      <c r="AM6" s="227"/>
      <c r="AN6" s="227"/>
      <c r="AO6" s="228"/>
    </row>
    <row r="7" spans="1:41" ht="22.5" customHeight="1">
      <c r="A7" s="221"/>
      <c r="B7" s="236"/>
      <c r="C7" s="240" t="s">
        <v>141</v>
      </c>
      <c r="D7" s="226" t="s">
        <v>149</v>
      </c>
      <c r="E7" s="225"/>
      <c r="F7" s="223" t="s">
        <v>150</v>
      </c>
      <c r="G7" s="224"/>
      <c r="H7" s="225"/>
      <c r="I7" s="64"/>
      <c r="J7" s="223" t="s">
        <v>151</v>
      </c>
      <c r="K7" s="224"/>
      <c r="L7" s="225"/>
      <c r="M7" s="223" t="s">
        <v>152</v>
      </c>
      <c r="N7" s="224"/>
      <c r="O7" s="225"/>
      <c r="P7" s="240" t="s">
        <v>141</v>
      </c>
      <c r="Q7" s="220" t="s">
        <v>149</v>
      </c>
      <c r="R7" s="227"/>
      <c r="S7" s="228"/>
      <c r="T7" s="223" t="s">
        <v>150</v>
      </c>
      <c r="U7" s="224"/>
      <c r="V7" s="225"/>
      <c r="W7" s="223" t="s">
        <v>153</v>
      </c>
      <c r="X7" s="224"/>
      <c r="Y7" s="225"/>
      <c r="Z7" s="223" t="s">
        <v>152</v>
      </c>
      <c r="AA7" s="224"/>
      <c r="AB7" s="224"/>
      <c r="AC7" s="225"/>
      <c r="AD7" s="240" t="s">
        <v>141</v>
      </c>
      <c r="AE7" s="223" t="s">
        <v>149</v>
      </c>
      <c r="AF7" s="225"/>
      <c r="AG7" s="223" t="s">
        <v>150</v>
      </c>
      <c r="AH7" s="224"/>
      <c r="AI7" s="225"/>
      <c r="AJ7" s="223" t="s">
        <v>153</v>
      </c>
      <c r="AK7" s="224"/>
      <c r="AL7" s="225"/>
      <c r="AM7" s="223" t="s">
        <v>152</v>
      </c>
      <c r="AN7" s="224"/>
      <c r="AO7" s="225"/>
    </row>
    <row r="8" spans="1:41" ht="21" customHeight="1">
      <c r="A8" s="221"/>
      <c r="B8" s="236" t="s">
        <v>0</v>
      </c>
      <c r="C8" s="241"/>
      <c r="D8" s="238" t="s">
        <v>241</v>
      </c>
      <c r="E8" s="220" t="s">
        <v>242</v>
      </c>
      <c r="F8" s="220" t="s">
        <v>141</v>
      </c>
      <c r="G8" s="238" t="s">
        <v>241</v>
      </c>
      <c r="H8" s="220" t="s">
        <v>242</v>
      </c>
      <c r="I8" s="64"/>
      <c r="J8" s="220" t="s">
        <v>141</v>
      </c>
      <c r="K8" s="238" t="s">
        <v>241</v>
      </c>
      <c r="L8" s="220" t="s">
        <v>242</v>
      </c>
      <c r="M8" s="220" t="s">
        <v>141</v>
      </c>
      <c r="N8" s="238" t="s">
        <v>241</v>
      </c>
      <c r="O8" s="220" t="s">
        <v>242</v>
      </c>
      <c r="P8" s="241"/>
      <c r="Q8" s="238" t="s">
        <v>241</v>
      </c>
      <c r="R8" s="220" t="s">
        <v>242</v>
      </c>
      <c r="S8" s="220" t="s">
        <v>242</v>
      </c>
      <c r="T8" s="220" t="s">
        <v>141</v>
      </c>
      <c r="U8" s="238" t="s">
        <v>241</v>
      </c>
      <c r="V8" s="220" t="s">
        <v>242</v>
      </c>
      <c r="W8" s="220" t="s">
        <v>141</v>
      </c>
      <c r="X8" s="238" t="s">
        <v>241</v>
      </c>
      <c r="Y8" s="220" t="s">
        <v>242</v>
      </c>
      <c r="Z8" s="220" t="s">
        <v>141</v>
      </c>
      <c r="AA8" s="238" t="s">
        <v>241</v>
      </c>
      <c r="AB8" s="238" t="s">
        <v>241</v>
      </c>
      <c r="AC8" s="220" t="s">
        <v>242</v>
      </c>
      <c r="AD8" s="241"/>
      <c r="AE8" s="238" t="s">
        <v>241</v>
      </c>
      <c r="AF8" s="220" t="s">
        <v>242</v>
      </c>
      <c r="AG8" s="220" t="s">
        <v>141</v>
      </c>
      <c r="AH8" s="238" t="s">
        <v>241</v>
      </c>
      <c r="AI8" s="220" t="s">
        <v>242</v>
      </c>
      <c r="AJ8" s="220" t="s">
        <v>141</v>
      </c>
      <c r="AK8" s="238" t="s">
        <v>241</v>
      </c>
      <c r="AL8" s="220" t="s">
        <v>242</v>
      </c>
      <c r="AM8" s="220" t="s">
        <v>141</v>
      </c>
      <c r="AN8" s="238" t="s">
        <v>241</v>
      </c>
      <c r="AO8" s="220" t="s">
        <v>242</v>
      </c>
    </row>
    <row r="9" spans="1:41">
      <c r="A9" s="222"/>
      <c r="B9" s="237" t="s">
        <v>0</v>
      </c>
      <c r="C9" s="242"/>
      <c r="D9" s="239"/>
      <c r="E9" s="222"/>
      <c r="F9" s="222"/>
      <c r="G9" s="239"/>
      <c r="H9" s="222"/>
      <c r="I9" s="64"/>
      <c r="J9" s="222"/>
      <c r="K9" s="239"/>
      <c r="L9" s="222"/>
      <c r="M9" s="222"/>
      <c r="N9" s="239"/>
      <c r="O9" s="222"/>
      <c r="P9" s="242"/>
      <c r="Q9" s="239"/>
      <c r="R9" s="222"/>
      <c r="S9" s="222"/>
      <c r="T9" s="222"/>
      <c r="U9" s="239"/>
      <c r="V9" s="222"/>
      <c r="W9" s="222"/>
      <c r="X9" s="239"/>
      <c r="Y9" s="222"/>
      <c r="Z9" s="222"/>
      <c r="AA9" s="239"/>
      <c r="AB9" s="239"/>
      <c r="AC9" s="222"/>
      <c r="AD9" s="242"/>
      <c r="AE9" s="239"/>
      <c r="AF9" s="222"/>
      <c r="AG9" s="222"/>
      <c r="AH9" s="239"/>
      <c r="AI9" s="222"/>
      <c r="AJ9" s="222"/>
      <c r="AK9" s="239"/>
      <c r="AL9" s="222"/>
      <c r="AM9" s="222"/>
      <c r="AN9" s="239"/>
      <c r="AO9" s="222"/>
    </row>
    <row r="10" spans="1:41" ht="17.25" customHeight="1">
      <c r="A10" s="66" t="s">
        <v>9</v>
      </c>
      <c r="B10" s="66" t="s">
        <v>10</v>
      </c>
      <c r="C10" s="80" t="s">
        <v>11</v>
      </c>
      <c r="D10" s="66" t="s">
        <v>12</v>
      </c>
      <c r="E10" s="66" t="s">
        <v>13</v>
      </c>
      <c r="F10" s="66" t="s">
        <v>14</v>
      </c>
      <c r="G10" s="66" t="s">
        <v>34</v>
      </c>
      <c r="H10" s="66" t="s">
        <v>36</v>
      </c>
      <c r="I10" s="65"/>
      <c r="J10" s="66" t="s">
        <v>38</v>
      </c>
      <c r="K10" s="66" t="s">
        <v>40</v>
      </c>
      <c r="L10" s="66" t="s">
        <v>44</v>
      </c>
      <c r="M10" s="66" t="s">
        <v>46</v>
      </c>
      <c r="N10" s="66" t="s">
        <v>48</v>
      </c>
      <c r="O10" s="66" t="s">
        <v>50</v>
      </c>
      <c r="P10" s="66" t="s">
        <v>52</v>
      </c>
      <c r="Q10" s="66" t="s">
        <v>53</v>
      </c>
      <c r="R10" s="65"/>
      <c r="S10" s="66" t="s">
        <v>54</v>
      </c>
      <c r="T10" s="66" t="s">
        <v>55</v>
      </c>
      <c r="U10" s="66" t="s">
        <v>57</v>
      </c>
      <c r="V10" s="66" t="s">
        <v>58</v>
      </c>
      <c r="W10" s="66" t="s">
        <v>59</v>
      </c>
      <c r="X10" s="66" t="s">
        <v>144</v>
      </c>
      <c r="Y10" s="66" t="s">
        <v>145</v>
      </c>
      <c r="Z10" s="66" t="s">
        <v>154</v>
      </c>
      <c r="AA10" s="65"/>
      <c r="AB10" s="66" t="s">
        <v>155</v>
      </c>
      <c r="AC10" s="66" t="s">
        <v>156</v>
      </c>
      <c r="AD10" s="66" t="s">
        <v>157</v>
      </c>
      <c r="AE10" s="66" t="s">
        <v>158</v>
      </c>
      <c r="AF10" s="66" t="s">
        <v>159</v>
      </c>
      <c r="AG10" s="66" t="s">
        <v>160</v>
      </c>
      <c r="AH10" s="66" t="s">
        <v>161</v>
      </c>
      <c r="AI10" s="66" t="s">
        <v>162</v>
      </c>
      <c r="AJ10" s="66" t="s">
        <v>163</v>
      </c>
      <c r="AK10" s="66" t="s">
        <v>164</v>
      </c>
      <c r="AL10" s="66" t="s">
        <v>165</v>
      </c>
      <c r="AM10" s="66" t="s">
        <v>166</v>
      </c>
      <c r="AN10" s="66" t="s">
        <v>167</v>
      </c>
      <c r="AO10" s="66" t="s">
        <v>168</v>
      </c>
    </row>
    <row r="11" spans="1:41" ht="21" customHeight="1">
      <c r="A11" s="67"/>
      <c r="B11" s="81" t="s">
        <v>141</v>
      </c>
      <c r="C11" s="68">
        <f>C12</f>
        <v>3371539415</v>
      </c>
      <c r="D11" s="68">
        <f t="shared" ref="D11:E11" si="0">D12</f>
        <v>764403562</v>
      </c>
      <c r="E11" s="68">
        <f t="shared" si="0"/>
        <v>2607135853</v>
      </c>
      <c r="F11" s="68">
        <v>1034651000</v>
      </c>
      <c r="G11" s="68">
        <v>0</v>
      </c>
      <c r="H11" s="68">
        <v>1034651000</v>
      </c>
      <c r="I11" s="69"/>
      <c r="J11" s="68">
        <f>J12</f>
        <v>1047388415</v>
      </c>
      <c r="K11" s="68">
        <f>K12</f>
        <v>671903562</v>
      </c>
      <c r="L11" s="68">
        <v>375484853</v>
      </c>
      <c r="M11" s="68">
        <v>1289500000</v>
      </c>
      <c r="N11" s="68">
        <v>92500000</v>
      </c>
      <c r="O11" s="68">
        <v>1197000000</v>
      </c>
      <c r="P11" s="68">
        <v>1408273260</v>
      </c>
      <c r="Q11" s="68">
        <v>580132761</v>
      </c>
      <c r="R11" s="69"/>
      <c r="S11" s="68">
        <v>828140499</v>
      </c>
      <c r="T11" s="68">
        <v>455990000</v>
      </c>
      <c r="U11" s="68">
        <v>0</v>
      </c>
      <c r="V11" s="68">
        <v>455990000</v>
      </c>
      <c r="W11" s="68">
        <v>701036729</v>
      </c>
      <c r="X11" s="68">
        <v>509708730</v>
      </c>
      <c r="Y11" s="68">
        <v>191327999</v>
      </c>
      <c r="Z11" s="68">
        <v>251246531</v>
      </c>
      <c r="AA11" s="69"/>
      <c r="AB11" s="68">
        <v>70424031</v>
      </c>
      <c r="AC11" s="68">
        <v>180822500</v>
      </c>
      <c r="AD11" s="84">
        <f>P11/C11</f>
        <v>0.41769443766090453</v>
      </c>
      <c r="AE11" s="84">
        <f>Q11/D11</f>
        <v>0.75893518795507653</v>
      </c>
      <c r="AF11" s="84">
        <f>S11/E11</f>
        <v>0.3176437844798416</v>
      </c>
      <c r="AG11" s="84">
        <f>T11/F11</f>
        <v>0.44071865778895492</v>
      </c>
      <c r="AH11" s="84"/>
      <c r="AI11" s="84">
        <f>V11/H11</f>
        <v>0.44071865778895492</v>
      </c>
      <c r="AJ11" s="84">
        <f t="shared" ref="AJ11:AM12" si="1">W11/J11</f>
        <v>0.66931877320793165</v>
      </c>
      <c r="AK11" s="84">
        <f t="shared" si="1"/>
        <v>0.75860400037587539</v>
      </c>
      <c r="AL11" s="84">
        <f t="shared" si="1"/>
        <v>0.50954918013696815</v>
      </c>
      <c r="AM11" s="84">
        <f t="shared" si="1"/>
        <v>0.19484027219852657</v>
      </c>
      <c r="AN11" s="84">
        <f>AB11/N11</f>
        <v>0.76134087567567565</v>
      </c>
      <c r="AO11" s="84">
        <f>AC11/O11</f>
        <v>0.15106307435254804</v>
      </c>
    </row>
    <row r="12" spans="1:41" ht="21" customHeight="1">
      <c r="A12" s="70" t="s">
        <v>19</v>
      </c>
      <c r="B12" s="82" t="s">
        <v>138</v>
      </c>
      <c r="C12" s="71">
        <f>SUM(C13:C17)</f>
        <v>3371539415</v>
      </c>
      <c r="D12" s="71">
        <f t="shared" ref="D12:E12" si="2">SUM(D13:D17)</f>
        <v>764403562</v>
      </c>
      <c r="E12" s="71">
        <f t="shared" si="2"/>
        <v>2607135853</v>
      </c>
      <c r="F12" s="71">
        <v>1034651000</v>
      </c>
      <c r="G12" s="71">
        <v>0</v>
      </c>
      <c r="H12" s="71">
        <v>1034651000</v>
      </c>
      <c r="I12" s="72"/>
      <c r="J12" s="71">
        <f>SUM(J13:J17)</f>
        <v>1047388415</v>
      </c>
      <c r="K12" s="71">
        <f>SUM(K13:K17)</f>
        <v>671903562</v>
      </c>
      <c r="L12" s="71">
        <v>375484853</v>
      </c>
      <c r="M12" s="71">
        <v>1289500000</v>
      </c>
      <c r="N12" s="71">
        <v>92500000</v>
      </c>
      <c r="O12" s="71">
        <v>1197000000</v>
      </c>
      <c r="P12" s="71">
        <v>1408273260</v>
      </c>
      <c r="Q12" s="71">
        <v>580132761</v>
      </c>
      <c r="R12" s="72"/>
      <c r="S12" s="71">
        <v>828140499</v>
      </c>
      <c r="T12" s="71">
        <v>455990000</v>
      </c>
      <c r="U12" s="71">
        <v>0</v>
      </c>
      <c r="V12" s="71">
        <v>455990000</v>
      </c>
      <c r="W12" s="71">
        <v>701036729</v>
      </c>
      <c r="X12" s="71">
        <v>509708730</v>
      </c>
      <c r="Y12" s="71">
        <v>191327999</v>
      </c>
      <c r="Z12" s="71">
        <v>251246531</v>
      </c>
      <c r="AA12" s="72"/>
      <c r="AB12" s="71">
        <v>70424031</v>
      </c>
      <c r="AC12" s="71">
        <v>180822500</v>
      </c>
      <c r="AD12" s="85">
        <f>P12/C12</f>
        <v>0.41769443766090453</v>
      </c>
      <c r="AE12" s="85">
        <f>Q12/D12</f>
        <v>0.75893518795507653</v>
      </c>
      <c r="AF12" s="85">
        <f>S12/E12</f>
        <v>0.3176437844798416</v>
      </c>
      <c r="AG12" s="85">
        <f>T12/F12</f>
        <v>0.44071865778895492</v>
      </c>
      <c r="AH12" s="85"/>
      <c r="AI12" s="85">
        <f>V12/H12</f>
        <v>0.44071865778895492</v>
      </c>
      <c r="AJ12" s="85">
        <f t="shared" si="1"/>
        <v>0.66931877320793165</v>
      </c>
      <c r="AK12" s="85">
        <f t="shared" si="1"/>
        <v>0.75860400037587539</v>
      </c>
      <c r="AL12" s="85">
        <f t="shared" si="1"/>
        <v>0.50954918013696815</v>
      </c>
      <c r="AM12" s="85">
        <f t="shared" si="1"/>
        <v>0.19484027219852657</v>
      </c>
      <c r="AN12" s="85">
        <f>AB12/N12</f>
        <v>0.76134087567567565</v>
      </c>
      <c r="AO12" s="85">
        <f>AC12/O12</f>
        <v>0.15106307435254804</v>
      </c>
    </row>
    <row r="13" spans="1:41" ht="45" customHeight="1">
      <c r="A13" s="78">
        <v>1</v>
      </c>
      <c r="B13" s="73" t="s">
        <v>228</v>
      </c>
      <c r="C13" s="74">
        <v>1170135853</v>
      </c>
      <c r="D13" s="74">
        <v>0</v>
      </c>
      <c r="E13" s="74">
        <v>1170135853</v>
      </c>
      <c r="F13" s="74">
        <v>774651000</v>
      </c>
      <c r="G13" s="74">
        <v>0</v>
      </c>
      <c r="H13" s="74">
        <v>774651000</v>
      </c>
      <c r="I13" s="72"/>
      <c r="J13" s="74">
        <v>375484853</v>
      </c>
      <c r="K13" s="74">
        <v>0</v>
      </c>
      <c r="L13" s="74">
        <v>375484853</v>
      </c>
      <c r="M13" s="74">
        <v>20000000</v>
      </c>
      <c r="N13" s="74">
        <v>0</v>
      </c>
      <c r="O13" s="74">
        <v>20000000</v>
      </c>
      <c r="P13" s="74">
        <v>398539999</v>
      </c>
      <c r="Q13" s="74">
        <v>0</v>
      </c>
      <c r="R13" s="72"/>
      <c r="S13" s="74">
        <v>398539999</v>
      </c>
      <c r="T13" s="74">
        <v>207212000</v>
      </c>
      <c r="U13" s="74">
        <v>0</v>
      </c>
      <c r="V13" s="74">
        <v>207212000</v>
      </c>
      <c r="W13" s="74">
        <v>191327999</v>
      </c>
      <c r="X13" s="74">
        <v>0</v>
      </c>
      <c r="Y13" s="74">
        <v>191327999</v>
      </c>
      <c r="Z13" s="74">
        <v>0</v>
      </c>
      <c r="AA13" s="72"/>
      <c r="AB13" s="74">
        <v>0</v>
      </c>
      <c r="AC13" s="74">
        <v>0</v>
      </c>
      <c r="AD13" s="86" t="s">
        <v>229</v>
      </c>
      <c r="AE13" s="86"/>
      <c r="AF13" s="86" t="s">
        <v>229</v>
      </c>
      <c r="AG13" s="86" t="s">
        <v>230</v>
      </c>
      <c r="AH13" s="86"/>
      <c r="AI13" s="86" t="s">
        <v>230</v>
      </c>
      <c r="AJ13" s="86" t="s">
        <v>226</v>
      </c>
      <c r="AK13" s="86"/>
      <c r="AL13" s="86" t="s">
        <v>226</v>
      </c>
      <c r="AM13" s="86" t="s">
        <v>148</v>
      </c>
      <c r="AN13" s="86"/>
      <c r="AO13" s="86" t="s">
        <v>148</v>
      </c>
    </row>
    <row r="14" spans="1:41" ht="41.25" customHeight="1">
      <c r="A14" s="78">
        <v>2</v>
      </c>
      <c r="B14" s="73" t="s">
        <v>231</v>
      </c>
      <c r="C14" s="74">
        <v>1437000000</v>
      </c>
      <c r="D14" s="74">
        <v>0</v>
      </c>
      <c r="E14" s="74">
        <v>1437000000</v>
      </c>
      <c r="F14" s="74">
        <v>260000000</v>
      </c>
      <c r="G14" s="74">
        <v>0</v>
      </c>
      <c r="H14" s="74">
        <v>260000000</v>
      </c>
      <c r="I14" s="72"/>
      <c r="J14" s="74">
        <v>0</v>
      </c>
      <c r="K14" s="74">
        <v>0</v>
      </c>
      <c r="L14" s="74">
        <v>0</v>
      </c>
      <c r="M14" s="74">
        <v>1177000000</v>
      </c>
      <c r="N14" s="74">
        <v>0</v>
      </c>
      <c r="O14" s="74">
        <v>1177000000</v>
      </c>
      <c r="P14" s="74">
        <v>429600500</v>
      </c>
      <c r="Q14" s="74">
        <v>0</v>
      </c>
      <c r="R14" s="72"/>
      <c r="S14" s="74">
        <v>429600500</v>
      </c>
      <c r="T14" s="74">
        <v>248778000</v>
      </c>
      <c r="U14" s="74">
        <v>0</v>
      </c>
      <c r="V14" s="74">
        <v>248778000</v>
      </c>
      <c r="W14" s="74">
        <v>0</v>
      </c>
      <c r="X14" s="74">
        <v>0</v>
      </c>
      <c r="Y14" s="74">
        <v>0</v>
      </c>
      <c r="Z14" s="74">
        <v>180822500</v>
      </c>
      <c r="AA14" s="72"/>
      <c r="AB14" s="74">
        <v>0</v>
      </c>
      <c r="AC14" s="74">
        <v>180822500</v>
      </c>
      <c r="AD14" s="86" t="s">
        <v>232</v>
      </c>
      <c r="AE14" s="86"/>
      <c r="AF14" s="86" t="s">
        <v>232</v>
      </c>
      <c r="AG14" s="86" t="s">
        <v>233</v>
      </c>
      <c r="AH14" s="86"/>
      <c r="AI14" s="86" t="s">
        <v>233</v>
      </c>
      <c r="AJ14" s="86"/>
      <c r="AK14" s="86"/>
      <c r="AL14" s="86"/>
      <c r="AM14" s="86"/>
      <c r="AN14" s="86"/>
      <c r="AO14" s="86"/>
    </row>
    <row r="15" spans="1:41" ht="85.5" customHeight="1">
      <c r="A15" s="78">
        <v>3</v>
      </c>
      <c r="B15" s="73" t="s">
        <v>234</v>
      </c>
      <c r="C15" s="74">
        <v>92500000</v>
      </c>
      <c r="D15" s="74">
        <v>92500000</v>
      </c>
      <c r="E15" s="74">
        <v>0</v>
      </c>
      <c r="F15" s="74">
        <v>0</v>
      </c>
      <c r="G15" s="74">
        <v>0</v>
      </c>
      <c r="H15" s="74">
        <v>0</v>
      </c>
      <c r="I15" s="72"/>
      <c r="J15" s="74">
        <v>0</v>
      </c>
      <c r="K15" s="74">
        <v>0</v>
      </c>
      <c r="L15" s="74">
        <v>0</v>
      </c>
      <c r="M15" s="74">
        <v>92500000</v>
      </c>
      <c r="N15" s="74">
        <v>92500000</v>
      </c>
      <c r="O15" s="74">
        <v>0</v>
      </c>
      <c r="P15" s="74">
        <v>70424031</v>
      </c>
      <c r="Q15" s="74">
        <v>70424031</v>
      </c>
      <c r="R15" s="72"/>
      <c r="S15" s="74">
        <v>0</v>
      </c>
      <c r="T15" s="74">
        <v>0</v>
      </c>
      <c r="U15" s="74">
        <v>0</v>
      </c>
      <c r="V15" s="74">
        <v>0</v>
      </c>
      <c r="W15" s="74">
        <v>0</v>
      </c>
      <c r="X15" s="74">
        <v>0</v>
      </c>
      <c r="Y15" s="74">
        <v>0</v>
      </c>
      <c r="Z15" s="74">
        <v>70424031</v>
      </c>
      <c r="AA15" s="72"/>
      <c r="AB15" s="74">
        <v>70424031</v>
      </c>
      <c r="AC15" s="74">
        <v>0</v>
      </c>
      <c r="AD15" s="86" t="s">
        <v>227</v>
      </c>
      <c r="AE15" s="86" t="s">
        <v>227</v>
      </c>
      <c r="AF15" s="86"/>
      <c r="AG15" s="86"/>
      <c r="AH15" s="86"/>
      <c r="AI15" s="86"/>
      <c r="AJ15" s="86"/>
      <c r="AK15" s="86"/>
      <c r="AL15" s="86"/>
      <c r="AM15" s="86"/>
      <c r="AN15" s="86"/>
      <c r="AO15" s="86"/>
    </row>
    <row r="16" spans="1:41" ht="33" customHeight="1">
      <c r="A16" s="78">
        <v>4</v>
      </c>
      <c r="B16" s="73" t="s">
        <v>235</v>
      </c>
      <c r="C16" s="74">
        <v>169839615</v>
      </c>
      <c r="D16" s="74">
        <v>169839615</v>
      </c>
      <c r="E16" s="74">
        <v>0</v>
      </c>
      <c r="F16" s="74">
        <v>0</v>
      </c>
      <c r="G16" s="74">
        <v>0</v>
      </c>
      <c r="H16" s="74">
        <v>0</v>
      </c>
      <c r="I16" s="72"/>
      <c r="J16" s="74">
        <v>169839615</v>
      </c>
      <c r="K16" s="74">
        <v>169839615</v>
      </c>
      <c r="L16" s="74">
        <v>0</v>
      </c>
      <c r="M16" s="74">
        <v>0</v>
      </c>
      <c r="N16" s="74">
        <v>0</v>
      </c>
      <c r="O16" s="74">
        <v>0</v>
      </c>
      <c r="P16" s="74">
        <v>128501330</v>
      </c>
      <c r="Q16" s="74">
        <v>128501330</v>
      </c>
      <c r="R16" s="72"/>
      <c r="S16" s="74">
        <v>0</v>
      </c>
      <c r="T16" s="74">
        <v>0</v>
      </c>
      <c r="U16" s="74">
        <v>0</v>
      </c>
      <c r="V16" s="74">
        <v>0</v>
      </c>
      <c r="W16" s="74">
        <v>128501330</v>
      </c>
      <c r="X16" s="74">
        <v>128501330</v>
      </c>
      <c r="Y16" s="74">
        <v>0</v>
      </c>
      <c r="Z16" s="74">
        <v>0</v>
      </c>
      <c r="AA16" s="72"/>
      <c r="AB16" s="74">
        <v>0</v>
      </c>
      <c r="AC16" s="74">
        <v>0</v>
      </c>
      <c r="AD16" s="86" t="s">
        <v>236</v>
      </c>
      <c r="AE16" s="86" t="s">
        <v>236</v>
      </c>
      <c r="AF16" s="86"/>
      <c r="AG16" s="86"/>
      <c r="AH16" s="86"/>
      <c r="AI16" s="86"/>
      <c r="AJ16" s="86" t="s">
        <v>236</v>
      </c>
      <c r="AK16" s="86" t="s">
        <v>236</v>
      </c>
      <c r="AL16" s="86"/>
      <c r="AM16" s="86"/>
      <c r="AN16" s="86"/>
      <c r="AO16" s="86"/>
    </row>
    <row r="17" spans="1:41" ht="42" customHeight="1">
      <c r="A17" s="79">
        <v>5</v>
      </c>
      <c r="B17" s="75" t="s">
        <v>237</v>
      </c>
      <c r="C17" s="76">
        <f>D17+E17</f>
        <v>502063947</v>
      </c>
      <c r="D17" s="76">
        <f>K17</f>
        <v>502063947</v>
      </c>
      <c r="E17" s="76">
        <v>0</v>
      </c>
      <c r="F17" s="76">
        <v>0</v>
      </c>
      <c r="G17" s="76">
        <v>0</v>
      </c>
      <c r="H17" s="76">
        <v>0</v>
      </c>
      <c r="I17" s="77"/>
      <c r="J17" s="76">
        <f>K17+L17</f>
        <v>502063947</v>
      </c>
      <c r="K17" s="83">
        <v>502063947</v>
      </c>
      <c r="L17" s="76">
        <v>0</v>
      </c>
      <c r="M17" s="76">
        <v>0</v>
      </c>
      <c r="N17" s="76">
        <v>0</v>
      </c>
      <c r="O17" s="76">
        <v>0</v>
      </c>
      <c r="P17" s="76">
        <v>381207400</v>
      </c>
      <c r="Q17" s="76">
        <v>381207400</v>
      </c>
      <c r="R17" s="77"/>
      <c r="S17" s="76">
        <v>0</v>
      </c>
      <c r="T17" s="76">
        <v>0</v>
      </c>
      <c r="U17" s="76">
        <v>0</v>
      </c>
      <c r="V17" s="76">
        <v>0</v>
      </c>
      <c r="W17" s="76">
        <v>381207400</v>
      </c>
      <c r="X17" s="76">
        <v>381207400</v>
      </c>
      <c r="Y17" s="76">
        <v>0</v>
      </c>
      <c r="Z17" s="76">
        <v>0</v>
      </c>
      <c r="AA17" s="77"/>
      <c r="AB17" s="76">
        <v>0</v>
      </c>
      <c r="AC17" s="76">
        <v>0</v>
      </c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</row>
    <row r="19" spans="1:41">
      <c r="A19" s="229"/>
      <c r="B19" s="230"/>
      <c r="C19" s="230"/>
      <c r="D19" s="230"/>
      <c r="E19" s="230"/>
      <c r="F19" s="230"/>
      <c r="G19" s="230"/>
      <c r="H19" s="230"/>
      <c r="R19" s="229"/>
      <c r="S19" s="230"/>
      <c r="T19" s="230"/>
      <c r="U19" s="230"/>
      <c r="V19" s="230"/>
      <c r="W19" s="230"/>
      <c r="X19" s="230"/>
      <c r="Y19" s="230"/>
      <c r="Z19" s="230"/>
      <c r="AG19" s="229"/>
      <c r="AH19" s="230"/>
      <c r="AI19" s="230"/>
      <c r="AJ19" s="230"/>
      <c r="AK19" s="230"/>
      <c r="AL19" s="230"/>
      <c r="AM19" s="230"/>
      <c r="AN19" s="230"/>
      <c r="AO19" s="230"/>
    </row>
  </sheetData>
  <mergeCells count="62">
    <mergeCell ref="AO8:AO9"/>
    <mergeCell ref="AI8:AI9"/>
    <mergeCell ref="AJ8:AJ9"/>
    <mergeCell ref="AK8:AK9"/>
    <mergeCell ref="AL8:AL9"/>
    <mergeCell ref="AM8:AM9"/>
    <mergeCell ref="AN8:AN9"/>
    <mergeCell ref="J8:J9"/>
    <mergeCell ref="AH8:AH9"/>
    <mergeCell ref="X8:X9"/>
    <mergeCell ref="Y8:Y9"/>
    <mergeCell ref="Z8:Z9"/>
    <mergeCell ref="AA8:AA9"/>
    <mergeCell ref="AB8:AB9"/>
    <mergeCell ref="AC8:AC9"/>
    <mergeCell ref="W8:W9"/>
    <mergeCell ref="AE8:AE9"/>
    <mergeCell ref="AF8:AF9"/>
    <mergeCell ref="AD7:AD9"/>
    <mergeCell ref="AG8:AG9"/>
    <mergeCell ref="Q8:Q9"/>
    <mergeCell ref="R8:R9"/>
    <mergeCell ref="S8:S9"/>
    <mergeCell ref="T8:T9"/>
    <mergeCell ref="U8:U9"/>
    <mergeCell ref="L8:L9"/>
    <mergeCell ref="M8:M9"/>
    <mergeCell ref="N8:N9"/>
    <mergeCell ref="O8:O9"/>
    <mergeCell ref="P7:P9"/>
    <mergeCell ref="A19:H19"/>
    <mergeCell ref="R19:Z19"/>
    <mergeCell ref="AG19:AO19"/>
    <mergeCell ref="A3:AO3"/>
    <mergeCell ref="A4:AO4"/>
    <mergeCell ref="C6:O6"/>
    <mergeCell ref="P6:AC6"/>
    <mergeCell ref="AD6:AO6"/>
    <mergeCell ref="B6:B9"/>
    <mergeCell ref="D8:D9"/>
    <mergeCell ref="E8:E9"/>
    <mergeCell ref="C7:C9"/>
    <mergeCell ref="F8:F9"/>
    <mergeCell ref="G8:G9"/>
    <mergeCell ref="H8:H9"/>
    <mergeCell ref="V8:V9"/>
    <mergeCell ref="A1:AO1"/>
    <mergeCell ref="AM5:AO5"/>
    <mergeCell ref="A6:A9"/>
    <mergeCell ref="W7:Y7"/>
    <mergeCell ref="Z7:AC7"/>
    <mergeCell ref="AE7:AF7"/>
    <mergeCell ref="AG7:AI7"/>
    <mergeCell ref="AJ7:AL7"/>
    <mergeCell ref="AM7:AO7"/>
    <mergeCell ref="D7:E7"/>
    <mergeCell ref="F7:H7"/>
    <mergeCell ref="J7:L7"/>
    <mergeCell ref="M7:O7"/>
    <mergeCell ref="Q7:S7"/>
    <mergeCell ref="T7:V7"/>
    <mergeCell ref="K8:K9"/>
  </mergeCells>
  <pageMargins left="0.51181102362204722" right="0.11811023622047245" top="0.74803149606299213" bottom="0.35433070866141736" header="0.31496062992125984" footer="0.31496062992125984"/>
  <pageSetup paperSize="8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PL I_Cân đối Thu - Chi</vt:lpstr>
      <vt:lpstr>PL II_Thu NSNN</vt:lpstr>
      <vt:lpstr>PL III_Chi NS theo Lĩnh vực</vt:lpstr>
      <vt:lpstr>PL IV_Chi NS theo đơn vị</vt:lpstr>
      <vt:lpstr>PL V_Chi CT MTQG</vt:lpstr>
      <vt:lpstr>'PL I_Cân đối Thu - Chi'!Print_Titles</vt:lpstr>
      <vt:lpstr>'PL III_Chi NS theo Lĩnh vực'!Print_Titles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Administrator</cp:lastModifiedBy>
  <cp:lastPrinted>2026-04-06T03:54:03Z</cp:lastPrinted>
  <dcterms:created xsi:type="dcterms:W3CDTF">2026-03-07T22:19:03Z</dcterms:created>
  <dcterms:modified xsi:type="dcterms:W3CDTF">2026-08-25T01:54:23Z</dcterms:modified>
</cp:coreProperties>
</file>